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toweb\c$\inetpub\wwwroot\ixps\WebICPS\download\"/>
    </mc:Choice>
  </mc:AlternateContent>
  <bookViews>
    <workbookView xWindow="240" yWindow="105" windowWidth="19980" windowHeight="7815"/>
  </bookViews>
  <sheets>
    <sheet name="Home" sheetId="1" r:id="rId1"/>
    <sheet name="JulianDay" sheetId="4" r:id="rId2"/>
    <sheet name="KocKomKd" sheetId="5" r:id="rId3"/>
    <sheet name="Molweight" sheetId="2" r:id="rId4"/>
    <sheet name="TransfRate" sheetId="3" r:id="rId5"/>
    <sheet name="MetAppRate" sheetId="6" r:id="rId6"/>
    <sheet name="Texture" sheetId="8" r:id="rId7"/>
  </sheets>
  <calcPr calcId="152511"/>
</workbook>
</file>

<file path=xl/calcChain.xml><?xml version="1.0" encoding="utf-8"?>
<calcChain xmlns="http://schemas.openxmlformats.org/spreadsheetml/2006/main">
  <c r="J4" i="6" l="1"/>
  <c r="J5" i="6"/>
  <c r="J6" i="6"/>
  <c r="J7" i="6"/>
  <c r="J8" i="6"/>
  <c r="J9" i="6"/>
  <c r="J10" i="6"/>
  <c r="J11" i="6"/>
  <c r="J12" i="6"/>
  <c r="J3" i="6"/>
  <c r="H12" i="6"/>
  <c r="H11" i="6"/>
  <c r="H10" i="6"/>
  <c r="H9" i="6"/>
  <c r="H8" i="6"/>
  <c r="H7" i="6"/>
  <c r="H6" i="6"/>
  <c r="H5" i="6"/>
  <c r="H4" i="6"/>
  <c r="L7" i="5" l="1"/>
  <c r="L8" i="5"/>
  <c r="L9" i="5"/>
  <c r="L10" i="5"/>
  <c r="L11" i="5"/>
  <c r="L12" i="5"/>
  <c r="L13" i="5"/>
  <c r="L14" i="5"/>
  <c r="K4" i="5"/>
  <c r="L4" i="5" s="1"/>
  <c r="K5" i="5"/>
  <c r="L5" i="5" s="1"/>
  <c r="K6" i="5"/>
  <c r="L6" i="5" s="1"/>
  <c r="K7" i="5"/>
  <c r="K8" i="5"/>
  <c r="K9" i="5"/>
  <c r="K10" i="5"/>
  <c r="K11" i="5"/>
  <c r="K12" i="5"/>
  <c r="K13" i="5"/>
  <c r="K14" i="5"/>
  <c r="K3" i="5"/>
  <c r="L3" i="5" s="1"/>
  <c r="D9" i="8"/>
  <c r="C3" i="8"/>
  <c r="D3" i="8"/>
  <c r="C4" i="8"/>
  <c r="D4" i="8"/>
  <c r="C5" i="8"/>
  <c r="D5" i="8"/>
  <c r="C6" i="8"/>
  <c r="D6" i="8"/>
  <c r="C7" i="8"/>
  <c r="C10" i="8"/>
  <c r="C11" i="8"/>
  <c r="C12" i="8"/>
  <c r="A16" i="8"/>
  <c r="B16" i="8"/>
  <c r="A17" i="8"/>
  <c r="B17" i="8"/>
  <c r="A18" i="8"/>
  <c r="B18" i="8"/>
  <c r="A19" i="8"/>
  <c r="B19" i="8"/>
  <c r="A20" i="8"/>
  <c r="B20" i="8"/>
  <c r="B6" i="4"/>
  <c r="G3" i="4"/>
  <c r="D3" i="4" s="1"/>
  <c r="C8" i="5"/>
  <c r="C4" i="5"/>
  <c r="D39" i="3"/>
  <c r="D38" i="3"/>
  <c r="D42" i="3"/>
  <c r="D41" i="3"/>
  <c r="D40" i="3"/>
  <c r="D37" i="3"/>
  <c r="D36" i="3" l="1"/>
  <c r="D35" i="3"/>
  <c r="V30" i="3"/>
  <c r="P30" i="3"/>
  <c r="R24" i="3"/>
  <c r="J30" i="3"/>
  <c r="L24" i="3"/>
  <c r="D30" i="3"/>
  <c r="F24" i="3"/>
  <c r="C21" i="3"/>
  <c r="V21" i="3"/>
  <c r="V17" i="3"/>
  <c r="T21" i="3"/>
  <c r="P21" i="3"/>
  <c r="P17" i="3"/>
  <c r="R12" i="3"/>
  <c r="N21" i="3"/>
  <c r="J21" i="3"/>
  <c r="J17" i="3"/>
  <c r="L12" i="3"/>
  <c r="F12" i="3"/>
  <c r="H21" i="3"/>
  <c r="D17" i="3"/>
  <c r="D34" i="3"/>
  <c r="R3" i="3"/>
  <c r="I9" i="3"/>
  <c r="O9" i="3"/>
  <c r="U9" i="3"/>
  <c r="C9" i="3"/>
  <c r="E9" i="2"/>
  <c r="E8" i="2"/>
  <c r="E7" i="2"/>
  <c r="E6" i="2"/>
  <c r="E5" i="2"/>
  <c r="E4" i="2"/>
  <c r="E3" i="2"/>
  <c r="F10" i="2" s="1"/>
</calcChain>
</file>

<file path=xl/sharedStrings.xml><?xml version="1.0" encoding="utf-8"?>
<sst xmlns="http://schemas.openxmlformats.org/spreadsheetml/2006/main" count="161" uniqueCount="92">
  <si>
    <t>International Centre for Pesticide and Healt Risk Prevention</t>
  </si>
  <si>
    <t>University Hospital Luigi Sacco</t>
  </si>
  <si>
    <t>Via G.B. Grassi, 7420157 Milano, Italy</t>
  </si>
  <si>
    <t>www.icps.it</t>
  </si>
  <si>
    <t>infoicps@icps.it</t>
  </si>
  <si>
    <t>Tool Developer:</t>
  </si>
  <si>
    <t>Alessio Ippolito</t>
  </si>
  <si>
    <t>Contact:</t>
  </si>
  <si>
    <t>alessio.ippolito@icps.it</t>
  </si>
  <si>
    <t>Date</t>
  </si>
  <si>
    <t>Julian days</t>
  </si>
  <si>
    <t>Date of 1900</t>
  </si>
  <si>
    <t>Julian day</t>
  </si>
  <si>
    <t>Go to Julian day calculator</t>
  </si>
  <si>
    <t>Koc</t>
  </si>
  <si>
    <t>Kom</t>
  </si>
  <si>
    <t>E-Fate Tools collection</t>
  </si>
  <si>
    <t>Atomic mass</t>
  </si>
  <si>
    <t>Quantity</t>
  </si>
  <si>
    <t>Partial mass</t>
  </si>
  <si>
    <t>C</t>
  </si>
  <si>
    <t>H</t>
  </si>
  <si>
    <t>O</t>
  </si>
  <si>
    <t>N</t>
  </si>
  <si>
    <t>S</t>
  </si>
  <si>
    <t>Cl</t>
  </si>
  <si>
    <t>Br</t>
  </si>
  <si>
    <t>Molecular weight</t>
  </si>
  <si>
    <t>g/mole</t>
  </si>
  <si>
    <t>Go to Transform. Rate PELMO</t>
  </si>
  <si>
    <t>Parent</t>
  </si>
  <si>
    <t>Name</t>
  </si>
  <si>
    <t>DT50</t>
  </si>
  <si>
    <t>Met A1</t>
  </si>
  <si>
    <t>FF (%)</t>
  </si>
  <si>
    <t>Met A2</t>
  </si>
  <si>
    <t>Met A3</t>
  </si>
  <si>
    <t>Met A4</t>
  </si>
  <si>
    <t>Met B1</t>
  </si>
  <si>
    <t>CO2 FF (%)</t>
  </si>
  <si>
    <t>Co2 FF (%)</t>
  </si>
  <si>
    <t>PELMO k</t>
  </si>
  <si>
    <t>Mass balance check</t>
  </si>
  <si>
    <t>Parent -&gt;</t>
  </si>
  <si>
    <t>Met A1 -&gt;</t>
  </si>
  <si>
    <t>Met A2 -&gt;</t>
  </si>
  <si>
    <t>Met A3 -&gt;</t>
  </si>
  <si>
    <t>Met A4 -&gt;</t>
  </si>
  <si>
    <t>Met B1 -&gt;</t>
  </si>
  <si>
    <t>Met B2 -&gt;</t>
  </si>
  <si>
    <t>Met B3 -&gt;</t>
  </si>
  <si>
    <t>Met B4 -&gt;</t>
  </si>
  <si>
    <t>Kom -&gt; Koc</t>
  </si>
  <si>
    <t>Koc -&gt; Kom</t>
  </si>
  <si>
    <t>Month</t>
  </si>
  <si>
    <t>Day</t>
  </si>
  <si>
    <t>Go to Koc ↔ Kom converter</t>
  </si>
  <si>
    <t>Go to Metabolite application rate</t>
  </si>
  <si>
    <t>Parent g/ha</t>
  </si>
  <si>
    <t>MW met</t>
  </si>
  <si>
    <t>MW p</t>
  </si>
  <si>
    <t>Met g/ha</t>
  </si>
  <si>
    <t>Met-1</t>
  </si>
  <si>
    <t>Met-2</t>
  </si>
  <si>
    <t>Met-3</t>
  </si>
  <si>
    <t>Met-4</t>
  </si>
  <si>
    <t>Met-5</t>
  </si>
  <si>
    <t>Met-6</t>
  </si>
  <si>
    <t>Met-7</t>
  </si>
  <si>
    <t>Met-8</t>
  </si>
  <si>
    <t>Met-9</t>
  </si>
  <si>
    <t>Met-10</t>
  </si>
  <si>
    <t>Go to Molecular weight calculator</t>
  </si>
  <si>
    <t>y</t>
  </si>
  <si>
    <t>x</t>
  </si>
  <si>
    <t>•</t>
  </si>
  <si>
    <t>Color</t>
  </si>
  <si>
    <t>Go to texture class calculator (USDA)</t>
  </si>
  <si>
    <t>koc</t>
  </si>
  <si>
    <t>%OC</t>
  </si>
  <si>
    <t>kd</t>
  </si>
  <si>
    <t>%OM</t>
  </si>
  <si>
    <t>%OC calc</t>
  </si>
  <si>
    <t>Max occ%</t>
  </si>
  <si>
    <t>Molar c.f.</t>
  </si>
  <si>
    <t>Sand %</t>
  </si>
  <si>
    <t>Clay %</t>
  </si>
  <si>
    <t>Silt %</t>
  </si>
  <si>
    <t>USDA Texture calculator</t>
  </si>
  <si>
    <t>Met B2</t>
  </si>
  <si>
    <t>Met B3</t>
  </si>
  <si>
    <t>Met B4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</si>
</sst>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;@"/>
    <numFmt numFmtId="165" formatCode="d/m;@"/>
    <numFmt numFmtId="166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FF0000"/>
      <name val="Calibri"/>
      <family val="2"/>
    </font>
    <font>
      <b/>
      <sz val="22"/>
      <color theme="7" tint="0.39997558519241921"/>
      <name val="Calibri"/>
      <family val="2"/>
    </font>
    <font>
      <b/>
      <sz val="22"/>
      <color rgb="FFFFCC00"/>
      <name val="Calibri"/>
      <family val="2"/>
    </font>
    <font>
      <b/>
      <sz val="22"/>
      <color rgb="FF00B050"/>
      <name val="Calibri"/>
      <family val="2"/>
    </font>
    <font>
      <b/>
      <sz val="22"/>
      <color rgb="FF0066FF"/>
      <name val="Calibri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Times New Roman"/>
      <family val="1"/>
    </font>
    <font>
      <b/>
      <sz val="18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Arial"/>
      <family val="2"/>
    </font>
    <font>
      <sz val="18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99"/>
        <bgColor indexed="64"/>
      </patternFill>
    </fill>
    <fill>
      <patternFill patternType="darkTrellis">
        <fgColor theme="0"/>
        <bgColor rgb="FF99FF99"/>
      </patternFill>
    </fill>
    <fill>
      <patternFill patternType="darkTrellis">
        <fgColor theme="0"/>
        <bgColor theme="0"/>
      </patternFill>
    </fill>
    <fill>
      <patternFill patternType="darkTrellis">
        <fgColor theme="0"/>
        <bgColor rgb="FFCCFFCC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1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 indent="1"/>
    </xf>
    <xf numFmtId="0" fontId="3" fillId="2" borderId="0" xfId="0" applyFont="1" applyFill="1" applyAlignment="1">
      <alignment horizontal="center"/>
    </xf>
    <xf numFmtId="0" fontId="0" fillId="0" borderId="0" xfId="0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2" xfId="0" applyFill="1" applyBorder="1" applyProtection="1"/>
    <xf numFmtId="0" fontId="0" fillId="3" borderId="2" xfId="0" applyFill="1" applyBorder="1" applyProtection="1"/>
    <xf numFmtId="0" fontId="6" fillId="2" borderId="0" xfId="1" applyFont="1" applyFill="1" applyBorder="1" applyAlignment="1" applyProtection="1">
      <alignment horizontal="center" wrapText="1"/>
    </xf>
    <xf numFmtId="0" fontId="0" fillId="0" borderId="7" xfId="0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2" xfId="0" applyFill="1" applyBorder="1" applyProtection="1">
      <protection locked="0"/>
    </xf>
    <xf numFmtId="164" fontId="7" fillId="6" borderId="0" xfId="2" applyNumberFormat="1" applyFill="1"/>
    <xf numFmtId="0" fontId="7" fillId="6" borderId="0" xfId="2" applyFill="1"/>
    <xf numFmtId="0" fontId="7" fillId="6" borderId="0" xfId="2" applyFont="1" applyFill="1"/>
    <xf numFmtId="165" fontId="7" fillId="6" borderId="0" xfId="2" applyNumberFormat="1" applyFont="1" applyFill="1"/>
    <xf numFmtId="0" fontId="18" fillId="7" borderId="4" xfId="2" applyFont="1" applyFill="1" applyBorder="1" applyAlignment="1">
      <alignment horizontal="center"/>
    </xf>
    <xf numFmtId="0" fontId="19" fillId="7" borderId="4" xfId="2" applyFont="1" applyFill="1" applyBorder="1" applyAlignment="1" applyProtection="1">
      <alignment horizontal="center"/>
      <protection locked="0"/>
    </xf>
    <xf numFmtId="0" fontId="19" fillId="7" borderId="4" xfId="2" applyFont="1" applyFill="1" applyBorder="1" applyAlignment="1">
      <alignment horizontal="center"/>
    </xf>
    <xf numFmtId="0" fontId="0" fillId="8" borderId="0" xfId="0" applyFill="1"/>
    <xf numFmtId="0" fontId="8" fillId="8" borderId="0" xfId="0" applyFont="1" applyFill="1"/>
    <xf numFmtId="0" fontId="8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21" fillId="7" borderId="14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21" fillId="7" borderId="4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0" fillId="6" borderId="0" xfId="0" applyFill="1"/>
    <xf numFmtId="2" fontId="9" fillId="7" borderId="20" xfId="0" applyNumberFormat="1" applyFont="1" applyFill="1" applyBorder="1"/>
    <xf numFmtId="0" fontId="4" fillId="7" borderId="4" xfId="0" applyFont="1" applyFill="1" applyBorder="1"/>
    <xf numFmtId="0" fontId="0" fillId="6" borderId="0" xfId="0" applyFill="1" applyProtection="1">
      <protection locked="0"/>
    </xf>
    <xf numFmtId="2" fontId="7" fillId="6" borderId="0" xfId="2" applyNumberFormat="1" applyFill="1"/>
    <xf numFmtId="0" fontId="22" fillId="6" borderId="0" xfId="0" applyFont="1" applyFill="1" applyAlignment="1">
      <alignment horizontal="center" vertical="center"/>
    </xf>
    <xf numFmtId="0" fontId="22" fillId="7" borderId="4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166" fontId="24" fillId="7" borderId="4" xfId="0" applyNumberFormat="1" applyFont="1" applyFill="1" applyBorder="1" applyAlignment="1">
      <alignment horizontal="center" vertical="center"/>
    </xf>
    <xf numFmtId="2" fontId="24" fillId="7" borderId="4" xfId="0" applyNumberFormat="1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5" fillId="0" borderId="4" xfId="2" applyFont="1" applyFill="1" applyBorder="1"/>
    <xf numFmtId="0" fontId="20" fillId="6" borderId="0" xfId="0" applyFont="1" applyFill="1"/>
    <xf numFmtId="0" fontId="20" fillId="7" borderId="4" xfId="0" applyFont="1" applyFill="1" applyBorder="1" applyAlignment="1">
      <alignment horizontal="center"/>
    </xf>
    <xf numFmtId="0" fontId="20" fillId="7" borderId="4" xfId="0" applyFont="1" applyFill="1" applyBorder="1" applyAlignment="1" applyProtection="1">
      <alignment horizontal="center"/>
      <protection locked="0"/>
    </xf>
    <xf numFmtId="0" fontId="20" fillId="7" borderId="9" xfId="0" applyFont="1" applyFill="1" applyBorder="1"/>
    <xf numFmtId="2" fontId="26" fillId="7" borderId="4" xfId="0" applyNumberFormat="1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1" fillId="6" borderId="0" xfId="0" applyFont="1" applyFill="1"/>
    <xf numFmtId="0" fontId="12" fillId="6" borderId="0" xfId="0" applyFont="1" applyFill="1"/>
    <xf numFmtId="0" fontId="28" fillId="0" borderId="4" xfId="0" applyFont="1" applyFill="1" applyBorder="1" applyAlignment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  <protection locked="0"/>
    </xf>
    <xf numFmtId="0" fontId="27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0" fillId="0" borderId="4" xfId="0" applyBorder="1" applyProtection="1"/>
    <xf numFmtId="0" fontId="0" fillId="0" borderId="7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6" fillId="3" borderId="0" xfId="1" applyFont="1" applyFill="1" applyBorder="1" applyAlignment="1" applyProtection="1">
      <alignment horizontal="center" wrapText="1"/>
    </xf>
    <xf numFmtId="0" fontId="6" fillId="3" borderId="3" xfId="1" applyFont="1" applyFill="1" applyBorder="1" applyAlignment="1" applyProtection="1">
      <alignment horizontal="center" wrapText="1"/>
    </xf>
    <xf numFmtId="0" fontId="6" fillId="3" borderId="1" xfId="1" applyFont="1" applyFill="1" applyBorder="1" applyAlignment="1" applyProtection="1">
      <alignment horizontal="center" wrapText="1"/>
    </xf>
    <xf numFmtId="0" fontId="6" fillId="3" borderId="2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3" borderId="3" xfId="1" applyFont="1" applyFill="1" applyBorder="1" applyAlignment="1" applyProtection="1"/>
    <xf numFmtId="0" fontId="6" fillId="3" borderId="1" xfId="1" applyFont="1" applyFill="1" applyBorder="1" applyAlignment="1" applyProtection="1"/>
    <xf numFmtId="0" fontId="6" fillId="3" borderId="2" xfId="1" applyFont="1" applyFill="1" applyBorder="1" applyAlignment="1" applyProtection="1"/>
    <xf numFmtId="0" fontId="6" fillId="0" borderId="3" xfId="1" applyFont="1" applyBorder="1" applyAlignment="1" applyProtection="1">
      <alignment horizontal="center" wrapText="1"/>
    </xf>
    <xf numFmtId="0" fontId="6" fillId="0" borderId="1" xfId="1" applyFont="1" applyBorder="1" applyAlignment="1" applyProtection="1">
      <alignment horizontal="center" wrapText="1"/>
    </xf>
    <xf numFmtId="0" fontId="6" fillId="0" borderId="2" xfId="1" applyFont="1" applyBorder="1" applyAlignment="1" applyProtection="1">
      <alignment horizontal="center" wrapText="1"/>
    </xf>
    <xf numFmtId="0" fontId="10" fillId="6" borderId="0" xfId="2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right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protection locked="0"/>
    </xf>
    <xf numFmtId="0" fontId="29" fillId="0" borderId="4" xfId="0" applyFon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Normale 2" xfId="2"/>
  </cellStyles>
  <dxfs count="19">
    <dxf>
      <font>
        <color auto="1"/>
      </font>
    </dxf>
    <dxf>
      <font>
        <color theme="0"/>
      </font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fgColor auto="1"/>
          <bgColor rgb="FFFF5050"/>
        </patternFill>
      </fill>
    </dxf>
  </dxfs>
  <tableStyles count="0" defaultTableStyle="TableStyleMedium9" defaultPivotStyle="PivotStyleLight16"/>
  <colors>
    <mruColors>
      <color rgb="FF99FF99"/>
      <color rgb="FFCCFFCC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2837465564739"/>
          <c:y val="3.5772357723577272E-2"/>
          <c:w val="0.84848484848484862"/>
          <c:h val="0.86016260162601621"/>
        </c:manualLayout>
      </c:layout>
      <c:scatterChart>
        <c:scatterStyle val="lineMarker"/>
        <c:varyColors val="0"/>
        <c:ser>
          <c:idx val="0"/>
          <c:order val="0"/>
          <c:tx>
            <c:strRef>
              <c:f>Texture!$C$8</c:f>
              <c:strCache>
                <c:ptCount val="1"/>
                <c:pt idx="0">
                  <c:v>Clay %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"/>
            <c:marker>
              <c:spPr>
                <a:solidFill>
                  <a:srgbClr val="0066FF"/>
                </a:solidFill>
                <a:ln>
                  <a:solidFill>
                    <a:srgbClr val="0066FF"/>
                  </a:solidFill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FFCC00"/>
                </a:solidFill>
                <a:ln>
                  <a:solidFill>
                    <a:srgbClr val="FFCC00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4">
                    <a:lumMod val="60000"/>
                    <a:lumOff val="40000"/>
                  </a:schemeClr>
                </a:solidFill>
                <a:ln>
                  <a:solidFill>
                    <a:schemeClr val="accent4">
                      <a:lumMod val="60000"/>
                      <a:lumOff val="40000"/>
                    </a:schemeClr>
                  </a:solidFill>
                </a:ln>
              </c:spPr>
            </c:marker>
            <c:bubble3D val="0"/>
          </c:dPt>
          <c:xVal>
            <c:numRef>
              <c:f>Texture!$A$16:$A$20</c:f>
              <c:numCache>
                <c:formatCode>General</c:formatCode>
                <c:ptCount val="5"/>
                <c:pt idx="0">
                  <c:v>35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</c:numCache>
            </c:numRef>
          </c:xVal>
          <c:yVal>
            <c:numRef>
              <c:f>Texture!$B$16:$B$20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410008"/>
        <c:axId val="197412360"/>
      </c:scatterChart>
      <c:valAx>
        <c:axId val="197410008"/>
        <c:scaling>
          <c:orientation val="minMax"/>
          <c:max val="100"/>
        </c:scaling>
        <c:delete val="1"/>
        <c:axPos val="b"/>
        <c:numFmt formatCode="General" sourceLinked="1"/>
        <c:majorTickMark val="out"/>
        <c:minorTickMark val="none"/>
        <c:tickLblPos val="none"/>
        <c:crossAx val="197412360"/>
        <c:crosses val="autoZero"/>
        <c:crossBetween val="midCat"/>
        <c:majorUnit val="10"/>
      </c:valAx>
      <c:valAx>
        <c:axId val="197412360"/>
        <c:scaling>
          <c:orientation val="minMax"/>
          <c:max val="100"/>
        </c:scaling>
        <c:delete val="1"/>
        <c:axPos val="l"/>
        <c:numFmt formatCode="General" sourceLinked="1"/>
        <c:majorTickMark val="out"/>
        <c:minorTickMark val="none"/>
        <c:tickLblPos val="none"/>
        <c:crossAx val="197410008"/>
        <c:crosses val="autoZero"/>
        <c:crossBetween val="midCat"/>
        <c:majorUnit val="10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219074</xdr:colOff>
      <xdr:row>0</xdr:row>
      <xdr:rowOff>104775</xdr:rowOff>
    </xdr:from>
    <xdr:to>
      <xdr:col>3</xdr:col>
      <xdr:colOff>866775</xdr:colOff>
      <xdr:row>7</xdr:row>
      <xdr:rowOff>149585</xdr:rowOff>
    </xdr:to>
    <xdr:pic>
      <xdr:nvPicPr>
        <xdr:cNvPr id="3" name="Immagine 2" descr="ICPS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6824" y="104775"/>
          <a:ext cx="2743201" cy="13783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95250</xdr:rowOff>
    </xdr:from>
    <xdr:to>
      <xdr:col>9</xdr:col>
      <xdr:colOff>600076</xdr:colOff>
      <xdr:row>7</xdr:row>
      <xdr:rowOff>9525</xdr:rowOff>
    </xdr:to>
    <xdr:cxnSp macro="">
      <xdr:nvCxnSpPr>
        <xdr:cNvPr id="3" name="Connettore 2 2"/>
        <xdr:cNvCxnSpPr/>
      </xdr:nvCxnSpPr>
      <xdr:spPr>
        <a:xfrm flipH="1">
          <a:off x="1352550" y="514350"/>
          <a:ext cx="4257676" cy="866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</xdr:row>
      <xdr:rowOff>9525</xdr:rowOff>
    </xdr:from>
    <xdr:to>
      <xdr:col>9</xdr:col>
      <xdr:colOff>600075</xdr:colOff>
      <xdr:row>6</xdr:row>
      <xdr:rowOff>180975</xdr:rowOff>
    </xdr:to>
    <xdr:cxnSp macro="">
      <xdr:nvCxnSpPr>
        <xdr:cNvPr id="4" name="Connettore 2 3"/>
        <xdr:cNvCxnSpPr/>
      </xdr:nvCxnSpPr>
      <xdr:spPr>
        <a:xfrm flipH="1">
          <a:off x="4410075" y="809625"/>
          <a:ext cx="1200150" cy="552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4</xdr:row>
      <xdr:rowOff>0</xdr:rowOff>
    </xdr:from>
    <xdr:to>
      <xdr:col>14</xdr:col>
      <xdr:colOff>0</xdr:colOff>
      <xdr:row>7</xdr:row>
      <xdr:rowOff>0</xdr:rowOff>
    </xdr:to>
    <xdr:cxnSp macro="">
      <xdr:nvCxnSpPr>
        <xdr:cNvPr id="7" name="Connettore 2 6"/>
        <xdr:cNvCxnSpPr/>
      </xdr:nvCxnSpPr>
      <xdr:spPr>
        <a:xfrm>
          <a:off x="6848475" y="800100"/>
          <a:ext cx="1209675" cy="571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</xdr:row>
      <xdr:rowOff>114300</xdr:rowOff>
    </xdr:from>
    <xdr:to>
      <xdr:col>19</xdr:col>
      <xdr:colOff>19050</xdr:colOff>
      <xdr:row>6</xdr:row>
      <xdr:rowOff>171450</xdr:rowOff>
    </xdr:to>
    <xdr:cxnSp macro="">
      <xdr:nvCxnSpPr>
        <xdr:cNvPr id="9" name="Connettore 2 8"/>
        <xdr:cNvCxnSpPr/>
      </xdr:nvCxnSpPr>
      <xdr:spPr>
        <a:xfrm>
          <a:off x="6838950" y="533400"/>
          <a:ext cx="4343400" cy="819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</xdr:row>
      <xdr:rowOff>123825</xdr:rowOff>
    </xdr:from>
    <xdr:to>
      <xdr:col>15</xdr:col>
      <xdr:colOff>598050</xdr:colOff>
      <xdr:row>1</xdr:row>
      <xdr:rowOff>123825</xdr:rowOff>
    </xdr:to>
    <xdr:cxnSp macro="">
      <xdr:nvCxnSpPr>
        <xdr:cNvPr id="11" name="Connettore 2 10"/>
        <xdr:cNvCxnSpPr/>
      </xdr:nvCxnSpPr>
      <xdr:spPr>
        <a:xfrm>
          <a:off x="6743700" y="314325"/>
          <a:ext cx="2484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0</xdr:rowOff>
    </xdr:from>
    <xdr:to>
      <xdr:col>7</xdr:col>
      <xdr:colOff>9600</xdr:colOff>
      <xdr:row>11</xdr:row>
      <xdr:rowOff>0</xdr:rowOff>
    </xdr:to>
    <xdr:cxnSp macro="">
      <xdr:nvCxnSpPr>
        <xdr:cNvPr id="17" name="Connettore 2 16"/>
        <xdr:cNvCxnSpPr/>
      </xdr:nvCxnSpPr>
      <xdr:spPr>
        <a:xfrm>
          <a:off x="1257300" y="2000250"/>
          <a:ext cx="2448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13</xdr:col>
      <xdr:colOff>9600</xdr:colOff>
      <xdr:row>11</xdr:row>
      <xdr:rowOff>0</xdr:rowOff>
    </xdr:to>
    <xdr:cxnSp macro="">
      <xdr:nvCxnSpPr>
        <xdr:cNvPr id="19" name="Connettore 2 18"/>
        <xdr:cNvCxnSpPr/>
      </xdr:nvCxnSpPr>
      <xdr:spPr>
        <a:xfrm>
          <a:off x="5010150" y="2324100"/>
          <a:ext cx="2448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11</xdr:row>
      <xdr:rowOff>0</xdr:rowOff>
    </xdr:from>
    <xdr:to>
      <xdr:col>19</xdr:col>
      <xdr:colOff>19125</xdr:colOff>
      <xdr:row>11</xdr:row>
      <xdr:rowOff>0</xdr:rowOff>
    </xdr:to>
    <xdr:cxnSp macro="">
      <xdr:nvCxnSpPr>
        <xdr:cNvPr id="20" name="Connettore 2 19"/>
        <xdr:cNvCxnSpPr/>
      </xdr:nvCxnSpPr>
      <xdr:spPr>
        <a:xfrm>
          <a:off x="8734425" y="2324100"/>
          <a:ext cx="2448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0</xdr:rowOff>
    </xdr:from>
    <xdr:to>
      <xdr:col>7</xdr:col>
      <xdr:colOff>9600</xdr:colOff>
      <xdr:row>23</xdr:row>
      <xdr:rowOff>0</xdr:rowOff>
    </xdr:to>
    <xdr:cxnSp macro="">
      <xdr:nvCxnSpPr>
        <xdr:cNvPr id="22" name="Connettore 2 21"/>
        <xdr:cNvCxnSpPr/>
      </xdr:nvCxnSpPr>
      <xdr:spPr>
        <a:xfrm>
          <a:off x="1352550" y="2038350"/>
          <a:ext cx="2448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23</xdr:row>
      <xdr:rowOff>0</xdr:rowOff>
    </xdr:from>
    <xdr:to>
      <xdr:col>13</xdr:col>
      <xdr:colOff>9600</xdr:colOff>
      <xdr:row>23</xdr:row>
      <xdr:rowOff>0</xdr:rowOff>
    </xdr:to>
    <xdr:cxnSp macro="">
      <xdr:nvCxnSpPr>
        <xdr:cNvPr id="23" name="Connettore 2 22"/>
        <xdr:cNvCxnSpPr/>
      </xdr:nvCxnSpPr>
      <xdr:spPr>
        <a:xfrm>
          <a:off x="5010150" y="2038350"/>
          <a:ext cx="2448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23</xdr:row>
      <xdr:rowOff>0</xdr:rowOff>
    </xdr:from>
    <xdr:to>
      <xdr:col>19</xdr:col>
      <xdr:colOff>19125</xdr:colOff>
      <xdr:row>23</xdr:row>
      <xdr:rowOff>0</xdr:rowOff>
    </xdr:to>
    <xdr:cxnSp macro="">
      <xdr:nvCxnSpPr>
        <xdr:cNvPr id="24" name="Connettore 2 23"/>
        <xdr:cNvCxnSpPr/>
      </xdr:nvCxnSpPr>
      <xdr:spPr>
        <a:xfrm>
          <a:off x="8734425" y="2038350"/>
          <a:ext cx="2448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195300</xdr:colOff>
      <xdr:row>12</xdr:row>
      <xdr:rowOff>185700</xdr:rowOff>
    </xdr:from>
    <xdr:to>
      <xdr:col>1</xdr:col>
      <xdr:colOff>195300</xdr:colOff>
      <xdr:row>19</xdr:row>
      <xdr:rowOff>4200</xdr:rowOff>
    </xdr:to>
    <xdr:cxnSp macro="">
      <xdr:nvCxnSpPr>
        <xdr:cNvPr id="25" name="Connettore 2 24"/>
        <xdr:cNvCxnSpPr/>
      </xdr:nvCxnSpPr>
      <xdr:spPr>
        <a:xfrm rot="5400000">
          <a:off x="-380700" y="2990550"/>
          <a:ext cx="1152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233400</xdr:colOff>
      <xdr:row>13</xdr:row>
      <xdr:rowOff>4725</xdr:rowOff>
    </xdr:from>
    <xdr:to>
      <xdr:col>8</xdr:col>
      <xdr:colOff>85725</xdr:colOff>
      <xdr:row>19</xdr:row>
      <xdr:rowOff>19050</xdr:rowOff>
    </xdr:to>
    <xdr:cxnSp macro="">
      <xdr:nvCxnSpPr>
        <xdr:cNvPr id="26" name="Connettore 2 25"/>
        <xdr:cNvCxnSpPr/>
      </xdr:nvCxnSpPr>
      <xdr:spPr>
        <a:xfrm>
          <a:off x="3929100" y="2424075"/>
          <a:ext cx="461925" cy="1157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252450</xdr:colOff>
      <xdr:row>13</xdr:row>
      <xdr:rowOff>14250</xdr:rowOff>
    </xdr:from>
    <xdr:to>
      <xdr:col>14</xdr:col>
      <xdr:colOff>104775</xdr:colOff>
      <xdr:row>19</xdr:row>
      <xdr:rowOff>28575</xdr:rowOff>
    </xdr:to>
    <xdr:cxnSp macro="">
      <xdr:nvCxnSpPr>
        <xdr:cNvPr id="27" name="Connettore 2 26"/>
        <xdr:cNvCxnSpPr/>
      </xdr:nvCxnSpPr>
      <xdr:spPr>
        <a:xfrm>
          <a:off x="7605750" y="2433600"/>
          <a:ext cx="461925" cy="1157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233400</xdr:colOff>
      <xdr:row>13</xdr:row>
      <xdr:rowOff>4725</xdr:rowOff>
    </xdr:from>
    <xdr:to>
      <xdr:col>20</xdr:col>
      <xdr:colOff>123825</xdr:colOff>
      <xdr:row>19</xdr:row>
      <xdr:rowOff>28575</xdr:rowOff>
    </xdr:to>
    <xdr:cxnSp macro="">
      <xdr:nvCxnSpPr>
        <xdr:cNvPr id="28" name="Connettore 2 27"/>
        <xdr:cNvCxnSpPr/>
      </xdr:nvCxnSpPr>
      <xdr:spPr>
        <a:xfrm>
          <a:off x="11301450" y="2424075"/>
          <a:ext cx="500025" cy="1166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604875</xdr:colOff>
      <xdr:row>13</xdr:row>
      <xdr:rowOff>4725</xdr:rowOff>
    </xdr:from>
    <xdr:to>
      <xdr:col>2</xdr:col>
      <xdr:colOff>638175</xdr:colOff>
      <xdr:row>15</xdr:row>
      <xdr:rowOff>0</xdr:rowOff>
    </xdr:to>
    <xdr:cxnSp macro="">
      <xdr:nvCxnSpPr>
        <xdr:cNvPr id="29" name="Connettore 2 28"/>
        <xdr:cNvCxnSpPr/>
      </xdr:nvCxnSpPr>
      <xdr:spPr>
        <a:xfrm>
          <a:off x="604875" y="2424075"/>
          <a:ext cx="642900" cy="376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604875</xdr:colOff>
      <xdr:row>13</xdr:row>
      <xdr:rowOff>4725</xdr:rowOff>
    </xdr:from>
    <xdr:to>
      <xdr:col>9</xdr:col>
      <xdr:colOff>28575</xdr:colOff>
      <xdr:row>15</xdr:row>
      <xdr:rowOff>0</xdr:rowOff>
    </xdr:to>
    <xdr:cxnSp macro="">
      <xdr:nvCxnSpPr>
        <xdr:cNvPr id="34" name="Connettore 2 33"/>
        <xdr:cNvCxnSpPr/>
      </xdr:nvCxnSpPr>
      <xdr:spPr>
        <a:xfrm>
          <a:off x="4300575" y="2385975"/>
          <a:ext cx="642900" cy="376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585825</xdr:colOff>
      <xdr:row>12</xdr:row>
      <xdr:rowOff>185700</xdr:rowOff>
    </xdr:from>
    <xdr:to>
      <xdr:col>14</xdr:col>
      <xdr:colOff>619125</xdr:colOff>
      <xdr:row>14</xdr:row>
      <xdr:rowOff>180975</xdr:rowOff>
    </xdr:to>
    <xdr:cxnSp macro="">
      <xdr:nvCxnSpPr>
        <xdr:cNvPr id="35" name="Connettore 2 34"/>
        <xdr:cNvCxnSpPr/>
      </xdr:nvCxnSpPr>
      <xdr:spPr>
        <a:xfrm>
          <a:off x="7939125" y="2414550"/>
          <a:ext cx="642900" cy="376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4800</xdr:colOff>
      <xdr:row>13</xdr:row>
      <xdr:rowOff>14250</xdr:rowOff>
    </xdr:from>
    <xdr:to>
      <xdr:col>21</xdr:col>
      <xdr:colOff>38100</xdr:colOff>
      <xdr:row>15</xdr:row>
      <xdr:rowOff>9525</xdr:rowOff>
    </xdr:to>
    <xdr:cxnSp macro="">
      <xdr:nvCxnSpPr>
        <xdr:cNvPr id="36" name="Connettore 2 35"/>
        <xdr:cNvCxnSpPr/>
      </xdr:nvCxnSpPr>
      <xdr:spPr>
        <a:xfrm>
          <a:off x="11682450" y="2433600"/>
          <a:ext cx="642900" cy="3762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642975</xdr:colOff>
      <xdr:row>12</xdr:row>
      <xdr:rowOff>90450</xdr:rowOff>
    </xdr:from>
    <xdr:to>
      <xdr:col>6</xdr:col>
      <xdr:colOff>381000</xdr:colOff>
      <xdr:row>19</xdr:row>
      <xdr:rowOff>19050</xdr:rowOff>
    </xdr:to>
    <xdr:cxnSp macro="">
      <xdr:nvCxnSpPr>
        <xdr:cNvPr id="37" name="Connettore 2 36"/>
        <xdr:cNvCxnSpPr/>
      </xdr:nvCxnSpPr>
      <xdr:spPr>
        <a:xfrm>
          <a:off x="1252575" y="2319300"/>
          <a:ext cx="2214525" cy="12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604875</xdr:colOff>
      <xdr:row>12</xdr:row>
      <xdr:rowOff>71400</xdr:rowOff>
    </xdr:from>
    <xdr:to>
      <xdr:col>12</xdr:col>
      <xdr:colOff>381000</xdr:colOff>
      <xdr:row>19</xdr:row>
      <xdr:rowOff>0</xdr:rowOff>
    </xdr:to>
    <xdr:cxnSp macro="">
      <xdr:nvCxnSpPr>
        <xdr:cNvPr id="42" name="Connettore 2 41"/>
        <xdr:cNvCxnSpPr/>
      </xdr:nvCxnSpPr>
      <xdr:spPr>
        <a:xfrm>
          <a:off x="4910175" y="2300250"/>
          <a:ext cx="2214525" cy="12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662025</xdr:colOff>
      <xdr:row>12</xdr:row>
      <xdr:rowOff>71400</xdr:rowOff>
    </xdr:from>
    <xdr:to>
      <xdr:col>18</xdr:col>
      <xdr:colOff>381000</xdr:colOff>
      <xdr:row>19</xdr:row>
      <xdr:rowOff>0</xdr:rowOff>
    </xdr:to>
    <xdr:cxnSp macro="">
      <xdr:nvCxnSpPr>
        <xdr:cNvPr id="43" name="Connettore 2 42"/>
        <xdr:cNvCxnSpPr/>
      </xdr:nvCxnSpPr>
      <xdr:spPr>
        <a:xfrm>
          <a:off x="8624925" y="2300250"/>
          <a:ext cx="2214525" cy="12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604875</xdr:colOff>
      <xdr:row>25</xdr:row>
      <xdr:rowOff>14250</xdr:rowOff>
    </xdr:from>
    <xdr:to>
      <xdr:col>3</xdr:col>
      <xdr:colOff>0</xdr:colOff>
      <xdr:row>28</xdr:row>
      <xdr:rowOff>28575</xdr:rowOff>
    </xdr:to>
    <xdr:cxnSp macro="">
      <xdr:nvCxnSpPr>
        <xdr:cNvPr id="44" name="Connettore 2 43"/>
        <xdr:cNvCxnSpPr/>
      </xdr:nvCxnSpPr>
      <xdr:spPr>
        <a:xfrm>
          <a:off x="604875" y="4681500"/>
          <a:ext cx="652425" cy="5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604875</xdr:colOff>
      <xdr:row>25</xdr:row>
      <xdr:rowOff>4725</xdr:rowOff>
    </xdr:from>
    <xdr:to>
      <xdr:col>9</xdr:col>
      <xdr:colOff>38100</xdr:colOff>
      <xdr:row>28</xdr:row>
      <xdr:rowOff>19050</xdr:rowOff>
    </xdr:to>
    <xdr:cxnSp macro="">
      <xdr:nvCxnSpPr>
        <xdr:cNvPr id="46" name="Connettore 2 45"/>
        <xdr:cNvCxnSpPr/>
      </xdr:nvCxnSpPr>
      <xdr:spPr>
        <a:xfrm>
          <a:off x="4300575" y="4671975"/>
          <a:ext cx="652425" cy="5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604875</xdr:colOff>
      <xdr:row>25</xdr:row>
      <xdr:rowOff>14250</xdr:rowOff>
    </xdr:from>
    <xdr:to>
      <xdr:col>14</xdr:col>
      <xdr:colOff>647700</xdr:colOff>
      <xdr:row>28</xdr:row>
      <xdr:rowOff>28575</xdr:rowOff>
    </xdr:to>
    <xdr:cxnSp macro="">
      <xdr:nvCxnSpPr>
        <xdr:cNvPr id="47" name="Connettore 2 46"/>
        <xdr:cNvCxnSpPr/>
      </xdr:nvCxnSpPr>
      <xdr:spPr>
        <a:xfrm>
          <a:off x="7958175" y="4681500"/>
          <a:ext cx="652425" cy="5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595350</xdr:colOff>
      <xdr:row>25</xdr:row>
      <xdr:rowOff>4725</xdr:rowOff>
    </xdr:from>
    <xdr:to>
      <xdr:col>21</xdr:col>
      <xdr:colOff>28575</xdr:colOff>
      <xdr:row>28</xdr:row>
      <xdr:rowOff>19050</xdr:rowOff>
    </xdr:to>
    <xdr:cxnSp macro="">
      <xdr:nvCxnSpPr>
        <xdr:cNvPr id="48" name="Connettore 2 47"/>
        <xdr:cNvCxnSpPr/>
      </xdr:nvCxnSpPr>
      <xdr:spPr>
        <a:xfrm>
          <a:off x="11663400" y="4671975"/>
          <a:ext cx="652425" cy="5858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</xdr:row>
      <xdr:rowOff>85725</xdr:rowOff>
    </xdr:from>
    <xdr:to>
      <xdr:col>16</xdr:col>
      <xdr:colOff>68586</xdr:colOff>
      <xdr:row>20</xdr:row>
      <xdr:rowOff>38100</xdr:rowOff>
    </xdr:to>
    <xdr:grpSp>
      <xdr:nvGrpSpPr>
        <xdr:cNvPr id="2" name="Gruppo 1"/>
        <xdr:cNvGrpSpPr/>
      </xdr:nvGrpSpPr>
      <xdr:grpSpPr>
        <a:xfrm>
          <a:off x="4457700" y="657225"/>
          <a:ext cx="5593086" cy="4181475"/>
          <a:chOff x="3970014" y="723900"/>
          <a:chExt cx="5299722" cy="3905250"/>
        </a:xfrm>
        <a:solidFill>
          <a:schemeClr val="bg1"/>
        </a:solidFill>
      </xdr:grpSpPr>
      <xdr:pic>
        <xdr:nvPicPr>
          <xdr:cNvPr id="3" name="Immagine 2" descr="SoilTextureTriangle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b="37446"/>
          <a:stretch>
            <a:fillRect/>
          </a:stretch>
        </xdr:blipFill>
        <xdr:spPr>
          <a:xfrm>
            <a:off x="3970014" y="771525"/>
            <a:ext cx="5299722" cy="3829050"/>
          </a:xfrm>
          <a:prstGeom prst="rect">
            <a:avLst/>
          </a:prstGeom>
          <a:grpFill/>
          <a:ln>
            <a:solidFill>
              <a:schemeClr val="tx1"/>
            </a:solidFill>
          </a:ln>
        </xdr:spPr>
      </xdr:pic>
      <xdr:graphicFrame macro="">
        <xdr:nvGraphicFramePr>
          <xdr:cNvPr id="4" name="Grafico 3"/>
          <xdr:cNvGraphicFramePr/>
        </xdr:nvGraphicFramePr>
        <xdr:xfrm>
          <a:off x="4105275" y="723900"/>
          <a:ext cx="4610100" cy="3905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"/>
  <sheetViews>
    <sheetView tabSelected="1" workbookViewId="0">
      <selection activeCell="L14" sqref="L14"/>
    </sheetView>
  </sheetViews>
  <sheetFormatPr defaultRowHeight="15" x14ac:dyDescent="0.25"/>
  <cols>
    <col min="1" max="1" width="15.7109375" style="1" bestFit="1" customWidth="1"/>
    <col min="2" max="4" width="15.7109375" style="1" customWidth="1"/>
    <col min="5" max="5" width="14.7109375" style="1" customWidth="1"/>
    <col min="6" max="8" width="9.140625" style="1"/>
    <col min="9" max="9" width="6.42578125" style="1" customWidth="1"/>
    <col min="10" max="16384" width="9.140625" style="1"/>
  </cols>
  <sheetData>
    <row r="3" spans="1:8" x14ac:dyDescent="0.25">
      <c r="G3" s="84" t="s">
        <v>13</v>
      </c>
      <c r="H3" s="85"/>
    </row>
    <row r="4" spans="1:8" x14ac:dyDescent="0.25">
      <c r="G4" s="86"/>
      <c r="H4" s="87"/>
    </row>
    <row r="6" spans="1:8" ht="15" customHeight="1" x14ac:dyDescent="0.25">
      <c r="G6" s="84" t="s">
        <v>56</v>
      </c>
      <c r="H6" s="85"/>
    </row>
    <row r="7" spans="1:8" x14ac:dyDescent="0.25">
      <c r="G7" s="86"/>
      <c r="H7" s="87"/>
    </row>
    <row r="9" spans="1:8" ht="15.75" customHeight="1" x14ac:dyDescent="0.25">
      <c r="A9" s="90" t="s">
        <v>0</v>
      </c>
      <c r="B9" s="90"/>
      <c r="C9" s="90"/>
      <c r="D9" s="90"/>
      <c r="E9" s="90"/>
      <c r="G9" s="84" t="s">
        <v>72</v>
      </c>
      <c r="H9" s="85"/>
    </row>
    <row r="10" spans="1:8" ht="15.75" x14ac:dyDescent="0.25">
      <c r="A10" s="91" t="s">
        <v>1</v>
      </c>
      <c r="B10" s="91"/>
      <c r="C10" s="91"/>
      <c r="D10" s="91"/>
      <c r="E10" s="91"/>
      <c r="G10" s="86"/>
      <c r="H10" s="87"/>
    </row>
    <row r="11" spans="1:8" ht="15.75" x14ac:dyDescent="0.25">
      <c r="A11" s="91" t="s">
        <v>2</v>
      </c>
      <c r="B11" s="91"/>
      <c r="C11" s="91"/>
      <c r="D11" s="91"/>
      <c r="E11" s="91"/>
    </row>
    <row r="12" spans="1:8" ht="15.75" x14ac:dyDescent="0.25">
      <c r="A12" s="91" t="s">
        <v>3</v>
      </c>
      <c r="B12" s="91"/>
      <c r="C12" s="91"/>
      <c r="D12" s="91"/>
      <c r="E12" s="91"/>
      <c r="G12" s="84" t="s">
        <v>29</v>
      </c>
      <c r="H12" s="85"/>
    </row>
    <row r="13" spans="1:8" ht="15.75" x14ac:dyDescent="0.25">
      <c r="A13" s="91" t="s">
        <v>4</v>
      </c>
      <c r="B13" s="91"/>
      <c r="C13" s="91"/>
      <c r="D13" s="91"/>
      <c r="E13" s="91"/>
      <c r="G13" s="86"/>
      <c r="H13" s="87"/>
    </row>
    <row r="14" spans="1:8" ht="15.75" x14ac:dyDescent="0.25">
      <c r="A14" s="5"/>
      <c r="B14" s="5"/>
      <c r="C14" s="5"/>
      <c r="D14" s="5"/>
      <c r="E14" s="5"/>
      <c r="G14" s="19"/>
      <c r="H14" s="19"/>
    </row>
    <row r="15" spans="1:8" ht="15.75" x14ac:dyDescent="0.25">
      <c r="A15" s="5"/>
      <c r="B15" s="5"/>
      <c r="C15" s="5"/>
      <c r="D15" s="5"/>
      <c r="E15" s="5"/>
      <c r="G15" s="84" t="s">
        <v>57</v>
      </c>
      <c r="H15" s="93"/>
    </row>
    <row r="16" spans="1:8" ht="15.75" x14ac:dyDescent="0.25">
      <c r="A16" s="2"/>
      <c r="B16" s="2"/>
      <c r="C16" s="2"/>
      <c r="D16" s="2"/>
      <c r="E16" s="2"/>
      <c r="G16" s="94"/>
      <c r="H16" s="95"/>
    </row>
    <row r="17" spans="1:8" ht="23.25" x14ac:dyDescent="0.25">
      <c r="A17" s="92" t="s">
        <v>16</v>
      </c>
      <c r="B17" s="92"/>
      <c r="C17" s="92"/>
      <c r="D17" s="92"/>
      <c r="E17" s="92"/>
    </row>
    <row r="18" spans="1:8" ht="15.75" x14ac:dyDescent="0.25">
      <c r="A18" s="2"/>
      <c r="B18" s="2"/>
      <c r="C18" s="2"/>
      <c r="D18" s="2"/>
      <c r="E18" s="2"/>
      <c r="G18" s="84" t="s">
        <v>77</v>
      </c>
      <c r="H18" s="96"/>
    </row>
    <row r="19" spans="1:8" ht="15.75" x14ac:dyDescent="0.25">
      <c r="A19" s="3" t="s">
        <v>5</v>
      </c>
      <c r="B19" s="4" t="s">
        <v>6</v>
      </c>
      <c r="C19" s="4"/>
      <c r="D19" s="88"/>
      <c r="E19" s="88"/>
      <c r="G19" s="97"/>
      <c r="H19" s="98"/>
    </row>
    <row r="20" spans="1:8" ht="15.75" x14ac:dyDescent="0.25">
      <c r="A20" s="3" t="s">
        <v>7</v>
      </c>
      <c r="B20" s="89" t="s">
        <v>8</v>
      </c>
      <c r="C20" s="89"/>
      <c r="D20" s="88"/>
      <c r="E20" s="88"/>
    </row>
  </sheetData>
  <mergeCells count="14">
    <mergeCell ref="D19:E20"/>
    <mergeCell ref="B20:C20"/>
    <mergeCell ref="G3:H4"/>
    <mergeCell ref="G6:H7"/>
    <mergeCell ref="G9:H10"/>
    <mergeCell ref="G12:H13"/>
    <mergeCell ref="A9:E9"/>
    <mergeCell ref="A10:E10"/>
    <mergeCell ref="A11:E11"/>
    <mergeCell ref="A12:E12"/>
    <mergeCell ref="A13:E13"/>
    <mergeCell ref="A17:E17"/>
    <mergeCell ref="G15:H16"/>
    <mergeCell ref="G18:H19"/>
  </mergeCells>
  <hyperlinks>
    <hyperlink ref="G3:H4" location="JulianDay!A2" display="Go to Julian day calculator"/>
    <hyperlink ref="G6:H7" location="KocKom!A4" display="Go to Koc ↔ Kom converter"/>
    <hyperlink ref="G9:H10" location="Molweight!A1" display="Go to molecular weight calculator"/>
    <hyperlink ref="G12:H13" location="TransfRate!A1" display="Go to Transform. Rate PELMO"/>
    <hyperlink ref="G15:H16" location="MetAppRate!B2" display="Go to Metabolite application rate"/>
    <hyperlink ref="G18:H19" location="Texture!A1" display="Go to texture class calculator (USDA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7"/>
  <sheetViews>
    <sheetView workbookViewId="0">
      <selection activeCell="M15" sqref="M15"/>
    </sheetView>
  </sheetViews>
  <sheetFormatPr defaultRowHeight="12.75" x14ac:dyDescent="0.2"/>
  <cols>
    <col min="1" max="1" width="17.5703125" style="25" customWidth="1"/>
    <col min="2" max="2" width="12.42578125" style="25" bestFit="1" customWidth="1"/>
    <col min="3" max="3" width="11.42578125" style="25" customWidth="1"/>
    <col min="4" max="4" width="17.42578125" style="25" bestFit="1" customWidth="1"/>
    <col min="5" max="5" width="9.7109375" style="24" hidden="1" customWidth="1"/>
    <col min="6" max="6" width="9.5703125" style="25" hidden="1" customWidth="1"/>
    <col min="7" max="7" width="11.5703125" style="25" hidden="1" customWidth="1"/>
    <col min="8" max="9" width="0" style="25" hidden="1" customWidth="1"/>
    <col min="10" max="256" width="9.140625" style="25"/>
    <col min="257" max="257" width="8.140625" style="25" bestFit="1" customWidth="1"/>
    <col min="258" max="260" width="9.140625" style="25"/>
    <col min="261" max="261" width="11.42578125" style="25" bestFit="1" customWidth="1"/>
    <col min="262" max="512" width="9.140625" style="25"/>
    <col min="513" max="513" width="8.140625" style="25" bestFit="1" customWidth="1"/>
    <col min="514" max="516" width="9.140625" style="25"/>
    <col min="517" max="517" width="11.42578125" style="25" bestFit="1" customWidth="1"/>
    <col min="518" max="768" width="9.140625" style="25"/>
    <col min="769" max="769" width="8.140625" style="25" bestFit="1" customWidth="1"/>
    <col min="770" max="772" width="9.140625" style="25"/>
    <col min="773" max="773" width="11.42578125" style="25" bestFit="1" customWidth="1"/>
    <col min="774" max="1024" width="9.140625" style="25"/>
    <col min="1025" max="1025" width="8.140625" style="25" bestFit="1" customWidth="1"/>
    <col min="1026" max="1028" width="9.140625" style="25"/>
    <col min="1029" max="1029" width="11.42578125" style="25" bestFit="1" customWidth="1"/>
    <col min="1030" max="1280" width="9.140625" style="25"/>
    <col min="1281" max="1281" width="8.140625" style="25" bestFit="1" customWidth="1"/>
    <col min="1282" max="1284" width="9.140625" style="25"/>
    <col min="1285" max="1285" width="11.42578125" style="25" bestFit="1" customWidth="1"/>
    <col min="1286" max="1536" width="9.140625" style="25"/>
    <col min="1537" max="1537" width="8.140625" style="25" bestFit="1" customWidth="1"/>
    <col min="1538" max="1540" width="9.140625" style="25"/>
    <col min="1541" max="1541" width="11.42578125" style="25" bestFit="1" customWidth="1"/>
    <col min="1542" max="1792" width="9.140625" style="25"/>
    <col min="1793" max="1793" width="8.140625" style="25" bestFit="1" customWidth="1"/>
    <col min="1794" max="1796" width="9.140625" style="25"/>
    <col min="1797" max="1797" width="11.42578125" style="25" bestFit="1" customWidth="1"/>
    <col min="1798" max="2048" width="9.140625" style="25"/>
    <col min="2049" max="2049" width="8.140625" style="25" bestFit="1" customWidth="1"/>
    <col min="2050" max="2052" width="9.140625" style="25"/>
    <col min="2053" max="2053" width="11.42578125" style="25" bestFit="1" customWidth="1"/>
    <col min="2054" max="2304" width="9.140625" style="25"/>
    <col min="2305" max="2305" width="8.140625" style="25" bestFit="1" customWidth="1"/>
    <col min="2306" max="2308" width="9.140625" style="25"/>
    <col min="2309" max="2309" width="11.42578125" style="25" bestFit="1" customWidth="1"/>
    <col min="2310" max="2560" width="9.140625" style="25"/>
    <col min="2561" max="2561" width="8.140625" style="25" bestFit="1" customWidth="1"/>
    <col min="2562" max="2564" width="9.140625" style="25"/>
    <col min="2565" max="2565" width="11.42578125" style="25" bestFit="1" customWidth="1"/>
    <col min="2566" max="2816" width="9.140625" style="25"/>
    <col min="2817" max="2817" width="8.140625" style="25" bestFit="1" customWidth="1"/>
    <col min="2818" max="2820" width="9.140625" style="25"/>
    <col min="2821" max="2821" width="11.42578125" style="25" bestFit="1" customWidth="1"/>
    <col min="2822" max="3072" width="9.140625" style="25"/>
    <col min="3073" max="3073" width="8.140625" style="25" bestFit="1" customWidth="1"/>
    <col min="3074" max="3076" width="9.140625" style="25"/>
    <col min="3077" max="3077" width="11.42578125" style="25" bestFit="1" customWidth="1"/>
    <col min="3078" max="3328" width="9.140625" style="25"/>
    <col min="3329" max="3329" width="8.140625" style="25" bestFit="1" customWidth="1"/>
    <col min="3330" max="3332" width="9.140625" style="25"/>
    <col min="3333" max="3333" width="11.42578125" style="25" bestFit="1" customWidth="1"/>
    <col min="3334" max="3584" width="9.140625" style="25"/>
    <col min="3585" max="3585" width="8.140625" style="25" bestFit="1" customWidth="1"/>
    <col min="3586" max="3588" width="9.140625" style="25"/>
    <col min="3589" max="3589" width="11.42578125" style="25" bestFit="1" customWidth="1"/>
    <col min="3590" max="3840" width="9.140625" style="25"/>
    <col min="3841" max="3841" width="8.140625" style="25" bestFit="1" customWidth="1"/>
    <col min="3842" max="3844" width="9.140625" style="25"/>
    <col min="3845" max="3845" width="11.42578125" style="25" bestFit="1" customWidth="1"/>
    <col min="3846" max="4096" width="9.140625" style="25"/>
    <col min="4097" max="4097" width="8.140625" style="25" bestFit="1" customWidth="1"/>
    <col min="4098" max="4100" width="9.140625" style="25"/>
    <col min="4101" max="4101" width="11.42578125" style="25" bestFit="1" customWidth="1"/>
    <col min="4102" max="4352" width="9.140625" style="25"/>
    <col min="4353" max="4353" width="8.140625" style="25" bestFit="1" customWidth="1"/>
    <col min="4354" max="4356" width="9.140625" style="25"/>
    <col min="4357" max="4357" width="11.42578125" style="25" bestFit="1" customWidth="1"/>
    <col min="4358" max="4608" width="9.140625" style="25"/>
    <col min="4609" max="4609" width="8.140625" style="25" bestFit="1" customWidth="1"/>
    <col min="4610" max="4612" width="9.140625" style="25"/>
    <col min="4613" max="4613" width="11.42578125" style="25" bestFit="1" customWidth="1"/>
    <col min="4614" max="4864" width="9.140625" style="25"/>
    <col min="4865" max="4865" width="8.140625" style="25" bestFit="1" customWidth="1"/>
    <col min="4866" max="4868" width="9.140625" style="25"/>
    <col min="4869" max="4869" width="11.42578125" style="25" bestFit="1" customWidth="1"/>
    <col min="4870" max="5120" width="9.140625" style="25"/>
    <col min="5121" max="5121" width="8.140625" style="25" bestFit="1" customWidth="1"/>
    <col min="5122" max="5124" width="9.140625" style="25"/>
    <col min="5125" max="5125" width="11.42578125" style="25" bestFit="1" customWidth="1"/>
    <col min="5126" max="5376" width="9.140625" style="25"/>
    <col min="5377" max="5377" width="8.140625" style="25" bestFit="1" customWidth="1"/>
    <col min="5378" max="5380" width="9.140625" style="25"/>
    <col min="5381" max="5381" width="11.42578125" style="25" bestFit="1" customWidth="1"/>
    <col min="5382" max="5632" width="9.140625" style="25"/>
    <col min="5633" max="5633" width="8.140625" style="25" bestFit="1" customWidth="1"/>
    <col min="5634" max="5636" width="9.140625" style="25"/>
    <col min="5637" max="5637" width="11.42578125" style="25" bestFit="1" customWidth="1"/>
    <col min="5638" max="5888" width="9.140625" style="25"/>
    <col min="5889" max="5889" width="8.140625" style="25" bestFit="1" customWidth="1"/>
    <col min="5890" max="5892" width="9.140625" style="25"/>
    <col min="5893" max="5893" width="11.42578125" style="25" bestFit="1" customWidth="1"/>
    <col min="5894" max="6144" width="9.140625" style="25"/>
    <col min="6145" max="6145" width="8.140625" style="25" bestFit="1" customWidth="1"/>
    <col min="6146" max="6148" width="9.140625" style="25"/>
    <col min="6149" max="6149" width="11.42578125" style="25" bestFit="1" customWidth="1"/>
    <col min="6150" max="6400" width="9.140625" style="25"/>
    <col min="6401" max="6401" width="8.140625" style="25" bestFit="1" customWidth="1"/>
    <col min="6402" max="6404" width="9.140625" style="25"/>
    <col min="6405" max="6405" width="11.42578125" style="25" bestFit="1" customWidth="1"/>
    <col min="6406" max="6656" width="9.140625" style="25"/>
    <col min="6657" max="6657" width="8.140625" style="25" bestFit="1" customWidth="1"/>
    <col min="6658" max="6660" width="9.140625" style="25"/>
    <col min="6661" max="6661" width="11.42578125" style="25" bestFit="1" customWidth="1"/>
    <col min="6662" max="6912" width="9.140625" style="25"/>
    <col min="6913" max="6913" width="8.140625" style="25" bestFit="1" customWidth="1"/>
    <col min="6914" max="6916" width="9.140625" style="25"/>
    <col min="6917" max="6917" width="11.42578125" style="25" bestFit="1" customWidth="1"/>
    <col min="6918" max="7168" width="9.140625" style="25"/>
    <col min="7169" max="7169" width="8.140625" style="25" bestFit="1" customWidth="1"/>
    <col min="7170" max="7172" width="9.140625" style="25"/>
    <col min="7173" max="7173" width="11.42578125" style="25" bestFit="1" customWidth="1"/>
    <col min="7174" max="7424" width="9.140625" style="25"/>
    <col min="7425" max="7425" width="8.140625" style="25" bestFit="1" customWidth="1"/>
    <col min="7426" max="7428" width="9.140625" style="25"/>
    <col min="7429" max="7429" width="11.42578125" style="25" bestFit="1" customWidth="1"/>
    <col min="7430" max="7680" width="9.140625" style="25"/>
    <col min="7681" max="7681" width="8.140625" style="25" bestFit="1" customWidth="1"/>
    <col min="7682" max="7684" width="9.140625" style="25"/>
    <col min="7685" max="7685" width="11.42578125" style="25" bestFit="1" customWidth="1"/>
    <col min="7686" max="7936" width="9.140625" style="25"/>
    <col min="7937" max="7937" width="8.140625" style="25" bestFit="1" customWidth="1"/>
    <col min="7938" max="7940" width="9.140625" style="25"/>
    <col min="7941" max="7941" width="11.42578125" style="25" bestFit="1" customWidth="1"/>
    <col min="7942" max="8192" width="9.140625" style="25"/>
    <col min="8193" max="8193" width="8.140625" style="25" bestFit="1" customWidth="1"/>
    <col min="8194" max="8196" width="9.140625" style="25"/>
    <col min="8197" max="8197" width="11.42578125" style="25" bestFit="1" customWidth="1"/>
    <col min="8198" max="8448" width="9.140625" style="25"/>
    <col min="8449" max="8449" width="8.140625" style="25" bestFit="1" customWidth="1"/>
    <col min="8450" max="8452" width="9.140625" style="25"/>
    <col min="8453" max="8453" width="11.42578125" style="25" bestFit="1" customWidth="1"/>
    <col min="8454" max="8704" width="9.140625" style="25"/>
    <col min="8705" max="8705" width="8.140625" style="25" bestFit="1" customWidth="1"/>
    <col min="8706" max="8708" width="9.140625" style="25"/>
    <col min="8709" max="8709" width="11.42578125" style="25" bestFit="1" customWidth="1"/>
    <col min="8710" max="8960" width="9.140625" style="25"/>
    <col min="8961" max="8961" width="8.140625" style="25" bestFit="1" customWidth="1"/>
    <col min="8962" max="8964" width="9.140625" style="25"/>
    <col min="8965" max="8965" width="11.42578125" style="25" bestFit="1" customWidth="1"/>
    <col min="8966" max="9216" width="9.140625" style="25"/>
    <col min="9217" max="9217" width="8.140625" style="25" bestFit="1" customWidth="1"/>
    <col min="9218" max="9220" width="9.140625" style="25"/>
    <col min="9221" max="9221" width="11.42578125" style="25" bestFit="1" customWidth="1"/>
    <col min="9222" max="9472" width="9.140625" style="25"/>
    <col min="9473" max="9473" width="8.140625" style="25" bestFit="1" customWidth="1"/>
    <col min="9474" max="9476" width="9.140625" style="25"/>
    <col min="9477" max="9477" width="11.42578125" style="25" bestFit="1" customWidth="1"/>
    <col min="9478" max="9728" width="9.140625" style="25"/>
    <col min="9729" max="9729" width="8.140625" style="25" bestFit="1" customWidth="1"/>
    <col min="9730" max="9732" width="9.140625" style="25"/>
    <col min="9733" max="9733" width="11.42578125" style="25" bestFit="1" customWidth="1"/>
    <col min="9734" max="9984" width="9.140625" style="25"/>
    <col min="9985" max="9985" width="8.140625" style="25" bestFit="1" customWidth="1"/>
    <col min="9986" max="9988" width="9.140625" style="25"/>
    <col min="9989" max="9989" width="11.42578125" style="25" bestFit="1" customWidth="1"/>
    <col min="9990" max="10240" width="9.140625" style="25"/>
    <col min="10241" max="10241" width="8.140625" style="25" bestFit="1" customWidth="1"/>
    <col min="10242" max="10244" width="9.140625" style="25"/>
    <col min="10245" max="10245" width="11.42578125" style="25" bestFit="1" customWidth="1"/>
    <col min="10246" max="10496" width="9.140625" style="25"/>
    <col min="10497" max="10497" width="8.140625" style="25" bestFit="1" customWidth="1"/>
    <col min="10498" max="10500" width="9.140625" style="25"/>
    <col min="10501" max="10501" width="11.42578125" style="25" bestFit="1" customWidth="1"/>
    <col min="10502" max="10752" width="9.140625" style="25"/>
    <col min="10753" max="10753" width="8.140625" style="25" bestFit="1" customWidth="1"/>
    <col min="10754" max="10756" width="9.140625" style="25"/>
    <col min="10757" max="10757" width="11.42578125" style="25" bestFit="1" customWidth="1"/>
    <col min="10758" max="11008" width="9.140625" style="25"/>
    <col min="11009" max="11009" width="8.140625" style="25" bestFit="1" customWidth="1"/>
    <col min="11010" max="11012" width="9.140625" style="25"/>
    <col min="11013" max="11013" width="11.42578125" style="25" bestFit="1" customWidth="1"/>
    <col min="11014" max="11264" width="9.140625" style="25"/>
    <col min="11265" max="11265" width="8.140625" style="25" bestFit="1" customWidth="1"/>
    <col min="11266" max="11268" width="9.140625" style="25"/>
    <col min="11269" max="11269" width="11.42578125" style="25" bestFit="1" customWidth="1"/>
    <col min="11270" max="11520" width="9.140625" style="25"/>
    <col min="11521" max="11521" width="8.140625" style="25" bestFit="1" customWidth="1"/>
    <col min="11522" max="11524" width="9.140625" style="25"/>
    <col min="11525" max="11525" width="11.42578125" style="25" bestFit="1" customWidth="1"/>
    <col min="11526" max="11776" width="9.140625" style="25"/>
    <col min="11777" max="11777" width="8.140625" style="25" bestFit="1" customWidth="1"/>
    <col min="11778" max="11780" width="9.140625" style="25"/>
    <col min="11781" max="11781" width="11.42578125" style="25" bestFit="1" customWidth="1"/>
    <col min="11782" max="12032" width="9.140625" style="25"/>
    <col min="12033" max="12033" width="8.140625" style="25" bestFit="1" customWidth="1"/>
    <col min="12034" max="12036" width="9.140625" style="25"/>
    <col min="12037" max="12037" width="11.42578125" style="25" bestFit="1" customWidth="1"/>
    <col min="12038" max="12288" width="9.140625" style="25"/>
    <col min="12289" max="12289" width="8.140625" style="25" bestFit="1" customWidth="1"/>
    <col min="12290" max="12292" width="9.140625" style="25"/>
    <col min="12293" max="12293" width="11.42578125" style="25" bestFit="1" customWidth="1"/>
    <col min="12294" max="12544" width="9.140625" style="25"/>
    <col min="12545" max="12545" width="8.140625" style="25" bestFit="1" customWidth="1"/>
    <col min="12546" max="12548" width="9.140625" style="25"/>
    <col min="12549" max="12549" width="11.42578125" style="25" bestFit="1" customWidth="1"/>
    <col min="12550" max="12800" width="9.140625" style="25"/>
    <col min="12801" max="12801" width="8.140625" style="25" bestFit="1" customWidth="1"/>
    <col min="12802" max="12804" width="9.140625" style="25"/>
    <col min="12805" max="12805" width="11.42578125" style="25" bestFit="1" customWidth="1"/>
    <col min="12806" max="13056" width="9.140625" style="25"/>
    <col min="13057" max="13057" width="8.140625" style="25" bestFit="1" customWidth="1"/>
    <col min="13058" max="13060" width="9.140625" style="25"/>
    <col min="13061" max="13061" width="11.42578125" style="25" bestFit="1" customWidth="1"/>
    <col min="13062" max="13312" width="9.140625" style="25"/>
    <col min="13313" max="13313" width="8.140625" style="25" bestFit="1" customWidth="1"/>
    <col min="13314" max="13316" width="9.140625" style="25"/>
    <col min="13317" max="13317" width="11.42578125" style="25" bestFit="1" customWidth="1"/>
    <col min="13318" max="13568" width="9.140625" style="25"/>
    <col min="13569" max="13569" width="8.140625" style="25" bestFit="1" customWidth="1"/>
    <col min="13570" max="13572" width="9.140625" style="25"/>
    <col min="13573" max="13573" width="11.42578125" style="25" bestFit="1" customWidth="1"/>
    <col min="13574" max="13824" width="9.140625" style="25"/>
    <col min="13825" max="13825" width="8.140625" style="25" bestFit="1" customWidth="1"/>
    <col min="13826" max="13828" width="9.140625" style="25"/>
    <col min="13829" max="13829" width="11.42578125" style="25" bestFit="1" customWidth="1"/>
    <col min="13830" max="14080" width="9.140625" style="25"/>
    <col min="14081" max="14081" width="8.140625" style="25" bestFit="1" customWidth="1"/>
    <col min="14082" max="14084" width="9.140625" style="25"/>
    <col min="14085" max="14085" width="11.42578125" style="25" bestFit="1" customWidth="1"/>
    <col min="14086" max="14336" width="9.140625" style="25"/>
    <col min="14337" max="14337" width="8.140625" style="25" bestFit="1" customWidth="1"/>
    <col min="14338" max="14340" width="9.140625" style="25"/>
    <col min="14341" max="14341" width="11.42578125" style="25" bestFit="1" customWidth="1"/>
    <col min="14342" max="14592" width="9.140625" style="25"/>
    <col min="14593" max="14593" width="8.140625" style="25" bestFit="1" customWidth="1"/>
    <col min="14594" max="14596" width="9.140625" style="25"/>
    <col min="14597" max="14597" width="11.42578125" style="25" bestFit="1" customWidth="1"/>
    <col min="14598" max="14848" width="9.140625" style="25"/>
    <col min="14849" max="14849" width="8.140625" style="25" bestFit="1" customWidth="1"/>
    <col min="14850" max="14852" width="9.140625" style="25"/>
    <col min="14853" max="14853" width="11.42578125" style="25" bestFit="1" customWidth="1"/>
    <col min="14854" max="15104" width="9.140625" style="25"/>
    <col min="15105" max="15105" width="8.140625" style="25" bestFit="1" customWidth="1"/>
    <col min="15106" max="15108" width="9.140625" style="25"/>
    <col min="15109" max="15109" width="11.42578125" style="25" bestFit="1" customWidth="1"/>
    <col min="15110" max="15360" width="9.140625" style="25"/>
    <col min="15361" max="15361" width="8.140625" style="25" bestFit="1" customWidth="1"/>
    <col min="15362" max="15364" width="9.140625" style="25"/>
    <col min="15365" max="15365" width="11.42578125" style="25" bestFit="1" customWidth="1"/>
    <col min="15366" max="15616" width="9.140625" style="25"/>
    <col min="15617" max="15617" width="8.140625" style="25" bestFit="1" customWidth="1"/>
    <col min="15618" max="15620" width="9.140625" style="25"/>
    <col min="15621" max="15621" width="11.42578125" style="25" bestFit="1" customWidth="1"/>
    <col min="15622" max="15872" width="9.140625" style="25"/>
    <col min="15873" max="15873" width="8.140625" style="25" bestFit="1" customWidth="1"/>
    <col min="15874" max="15876" width="9.140625" style="25"/>
    <col min="15877" max="15877" width="11.42578125" style="25" bestFit="1" customWidth="1"/>
    <col min="15878" max="16128" width="9.140625" style="25"/>
    <col min="16129" max="16129" width="8.140625" style="25" bestFit="1" customWidth="1"/>
    <col min="16130" max="16132" width="9.140625" style="25"/>
    <col min="16133" max="16133" width="11.42578125" style="25" bestFit="1" customWidth="1"/>
    <col min="16134" max="16384" width="9.140625" style="25"/>
  </cols>
  <sheetData>
    <row r="1" spans="2:9" ht="42.75" customHeight="1" x14ac:dyDescent="0.2"/>
    <row r="2" spans="2:9" ht="26.25" x14ac:dyDescent="0.4">
      <c r="B2" s="28" t="s">
        <v>54</v>
      </c>
      <c r="C2" s="28" t="s">
        <v>55</v>
      </c>
      <c r="D2" s="28" t="s">
        <v>12</v>
      </c>
      <c r="E2" s="24" t="s">
        <v>9</v>
      </c>
      <c r="F2" s="25" t="s">
        <v>10</v>
      </c>
      <c r="G2" s="26" t="s">
        <v>11</v>
      </c>
      <c r="H2" s="25" t="s">
        <v>55</v>
      </c>
      <c r="I2" s="25" t="s">
        <v>54</v>
      </c>
    </row>
    <row r="3" spans="2:9" ht="26.25" x14ac:dyDescent="0.4">
      <c r="B3" s="29">
        <v>2</v>
      </c>
      <c r="C3" s="29">
        <v>24</v>
      </c>
      <c r="D3" s="30">
        <f>IF(OR(B3="",C3=""),"",VLOOKUP(G3,E$3:F$367,2,FALSE))</f>
        <v>55</v>
      </c>
      <c r="E3" s="24">
        <v>1</v>
      </c>
      <c r="F3" s="25">
        <v>1</v>
      </c>
      <c r="G3" s="27">
        <f>DATE(1900,B3,C3)</f>
        <v>55</v>
      </c>
      <c r="H3" s="25">
        <v>1</v>
      </c>
      <c r="I3" s="25">
        <v>1</v>
      </c>
    </row>
    <row r="4" spans="2:9" x14ac:dyDescent="0.2">
      <c r="E4" s="24">
        <v>2</v>
      </c>
      <c r="F4" s="25">
        <v>2</v>
      </c>
      <c r="H4" s="25">
        <v>2</v>
      </c>
      <c r="I4" s="25">
        <v>2</v>
      </c>
    </row>
    <row r="5" spans="2:9" x14ac:dyDescent="0.2">
      <c r="E5" s="24">
        <v>3</v>
      </c>
      <c r="F5" s="25">
        <v>3</v>
      </c>
      <c r="H5" s="25">
        <v>3</v>
      </c>
      <c r="I5" s="25">
        <v>3</v>
      </c>
    </row>
    <row r="6" spans="2:9" x14ac:dyDescent="0.2">
      <c r="B6" s="99" t="str">
        <f>IF(AND(OR(B3=2,B3=4,B3=6,B3=9,B3=11),C3&gt;=31),"This date doesn't exist",IF(AND(B3=2,C3=30),"This date doesn't exist",IF(AND(B3=2,C3=29),"This date is not used in FOCUS","")))</f>
        <v/>
      </c>
      <c r="C6" s="99"/>
      <c r="D6" s="99"/>
      <c r="E6" s="24">
        <v>4</v>
      </c>
      <c r="F6" s="25">
        <v>4</v>
      </c>
      <c r="H6" s="25">
        <v>4</v>
      </c>
      <c r="I6" s="25">
        <v>4</v>
      </c>
    </row>
    <row r="7" spans="2:9" x14ac:dyDescent="0.2">
      <c r="B7" s="99"/>
      <c r="C7" s="99"/>
      <c r="D7" s="99"/>
      <c r="E7" s="24">
        <v>5</v>
      </c>
      <c r="F7" s="25">
        <v>5</v>
      </c>
      <c r="H7" s="25">
        <v>5</v>
      </c>
      <c r="I7" s="25">
        <v>5</v>
      </c>
    </row>
    <row r="8" spans="2:9" x14ac:dyDescent="0.2">
      <c r="B8" s="99"/>
      <c r="C8" s="99"/>
      <c r="D8" s="99"/>
      <c r="E8" s="24">
        <v>6</v>
      </c>
      <c r="F8" s="25">
        <v>6</v>
      </c>
      <c r="H8" s="25">
        <v>6</v>
      </c>
      <c r="I8" s="25">
        <v>6</v>
      </c>
    </row>
    <row r="9" spans="2:9" x14ac:dyDescent="0.2">
      <c r="E9" s="24">
        <v>7</v>
      </c>
      <c r="F9" s="25">
        <v>7</v>
      </c>
      <c r="H9" s="25">
        <v>7</v>
      </c>
      <c r="I9" s="25">
        <v>7</v>
      </c>
    </row>
    <row r="10" spans="2:9" x14ac:dyDescent="0.2">
      <c r="E10" s="24">
        <v>8</v>
      </c>
      <c r="F10" s="25">
        <v>8</v>
      </c>
      <c r="H10" s="25">
        <v>8</v>
      </c>
      <c r="I10" s="25">
        <v>8</v>
      </c>
    </row>
    <row r="11" spans="2:9" x14ac:dyDescent="0.2">
      <c r="E11" s="24">
        <v>9</v>
      </c>
      <c r="F11" s="25">
        <v>9</v>
      </c>
      <c r="H11" s="25">
        <v>9</v>
      </c>
      <c r="I11" s="25">
        <v>9</v>
      </c>
    </row>
    <row r="12" spans="2:9" x14ac:dyDescent="0.2">
      <c r="E12" s="24">
        <v>10</v>
      </c>
      <c r="F12" s="25">
        <v>10</v>
      </c>
      <c r="H12" s="25">
        <v>10</v>
      </c>
      <c r="I12" s="25">
        <v>10</v>
      </c>
    </row>
    <row r="13" spans="2:9" x14ac:dyDescent="0.2">
      <c r="E13" s="24">
        <v>11</v>
      </c>
      <c r="F13" s="25">
        <v>11</v>
      </c>
      <c r="H13" s="25">
        <v>11</v>
      </c>
      <c r="I13" s="25">
        <v>11</v>
      </c>
    </row>
    <row r="14" spans="2:9" x14ac:dyDescent="0.2">
      <c r="E14" s="24">
        <v>12</v>
      </c>
      <c r="F14" s="25">
        <v>12</v>
      </c>
      <c r="H14" s="25">
        <v>12</v>
      </c>
      <c r="I14" s="25">
        <v>12</v>
      </c>
    </row>
    <row r="15" spans="2:9" x14ac:dyDescent="0.2">
      <c r="E15" s="24">
        <v>13</v>
      </c>
      <c r="F15" s="25">
        <v>13</v>
      </c>
      <c r="H15" s="25">
        <v>13</v>
      </c>
    </row>
    <row r="16" spans="2:9" x14ac:dyDescent="0.2">
      <c r="E16" s="24">
        <v>14</v>
      </c>
      <c r="F16" s="25">
        <v>14</v>
      </c>
      <c r="H16" s="25">
        <v>14</v>
      </c>
    </row>
    <row r="17" spans="5:8" x14ac:dyDescent="0.2">
      <c r="E17" s="24">
        <v>15</v>
      </c>
      <c r="F17" s="25">
        <v>15</v>
      </c>
      <c r="H17" s="25">
        <v>15</v>
      </c>
    </row>
    <row r="18" spans="5:8" x14ac:dyDescent="0.2">
      <c r="E18" s="24">
        <v>16</v>
      </c>
      <c r="F18" s="25">
        <v>16</v>
      </c>
      <c r="H18" s="25">
        <v>16</v>
      </c>
    </row>
    <row r="19" spans="5:8" x14ac:dyDescent="0.2">
      <c r="E19" s="24">
        <v>17</v>
      </c>
      <c r="F19" s="25">
        <v>17</v>
      </c>
      <c r="H19" s="25">
        <v>17</v>
      </c>
    </row>
    <row r="20" spans="5:8" x14ac:dyDescent="0.2">
      <c r="E20" s="24">
        <v>18</v>
      </c>
      <c r="F20" s="25">
        <v>18</v>
      </c>
      <c r="H20" s="25">
        <v>18</v>
      </c>
    </row>
    <row r="21" spans="5:8" x14ac:dyDescent="0.2">
      <c r="E21" s="24">
        <v>19</v>
      </c>
      <c r="F21" s="25">
        <v>19</v>
      </c>
      <c r="H21" s="25">
        <v>19</v>
      </c>
    </row>
    <row r="22" spans="5:8" x14ac:dyDescent="0.2">
      <c r="E22" s="24">
        <v>20</v>
      </c>
      <c r="F22" s="25">
        <v>20</v>
      </c>
      <c r="H22" s="25">
        <v>20</v>
      </c>
    </row>
    <row r="23" spans="5:8" x14ac:dyDescent="0.2">
      <c r="E23" s="24">
        <v>21</v>
      </c>
      <c r="F23" s="25">
        <v>21</v>
      </c>
      <c r="H23" s="25">
        <v>21</v>
      </c>
    </row>
    <row r="24" spans="5:8" x14ac:dyDescent="0.2">
      <c r="E24" s="24">
        <v>22</v>
      </c>
      <c r="F24" s="25">
        <v>22</v>
      </c>
      <c r="H24" s="25">
        <v>22</v>
      </c>
    </row>
    <row r="25" spans="5:8" x14ac:dyDescent="0.2">
      <c r="E25" s="24">
        <v>23</v>
      </c>
      <c r="F25" s="25">
        <v>23</v>
      </c>
      <c r="H25" s="25">
        <v>23</v>
      </c>
    </row>
    <row r="26" spans="5:8" x14ac:dyDescent="0.2">
      <c r="E26" s="24">
        <v>24</v>
      </c>
      <c r="F26" s="25">
        <v>24</v>
      </c>
      <c r="H26" s="25">
        <v>24</v>
      </c>
    </row>
    <row r="27" spans="5:8" x14ac:dyDescent="0.2">
      <c r="E27" s="24">
        <v>25</v>
      </c>
      <c r="F27" s="25">
        <v>25</v>
      </c>
      <c r="H27" s="25">
        <v>25</v>
      </c>
    </row>
    <row r="28" spans="5:8" x14ac:dyDescent="0.2">
      <c r="E28" s="24">
        <v>26</v>
      </c>
      <c r="F28" s="25">
        <v>26</v>
      </c>
      <c r="H28" s="25">
        <v>26</v>
      </c>
    </row>
    <row r="29" spans="5:8" x14ac:dyDescent="0.2">
      <c r="E29" s="24">
        <v>27</v>
      </c>
      <c r="F29" s="25">
        <v>27</v>
      </c>
      <c r="H29" s="25">
        <v>27</v>
      </c>
    </row>
    <row r="30" spans="5:8" x14ac:dyDescent="0.2">
      <c r="E30" s="24">
        <v>28</v>
      </c>
      <c r="F30" s="25">
        <v>28</v>
      </c>
      <c r="H30" s="25">
        <v>28</v>
      </c>
    </row>
    <row r="31" spans="5:8" x14ac:dyDescent="0.2">
      <c r="E31" s="24">
        <v>29</v>
      </c>
      <c r="F31" s="25">
        <v>29</v>
      </c>
      <c r="H31" s="25">
        <v>29</v>
      </c>
    </row>
    <row r="32" spans="5:8" x14ac:dyDescent="0.2">
      <c r="E32" s="24">
        <v>30</v>
      </c>
      <c r="F32" s="25">
        <v>30</v>
      </c>
      <c r="H32" s="25">
        <v>30</v>
      </c>
    </row>
    <row r="33" spans="5:8" x14ac:dyDescent="0.2">
      <c r="E33" s="24">
        <v>31</v>
      </c>
      <c r="F33" s="25">
        <v>31</v>
      </c>
      <c r="H33" s="25">
        <v>31</v>
      </c>
    </row>
    <row r="34" spans="5:8" x14ac:dyDescent="0.2">
      <c r="E34" s="24">
        <v>32</v>
      </c>
      <c r="F34" s="25">
        <v>32</v>
      </c>
    </row>
    <row r="35" spans="5:8" x14ac:dyDescent="0.2">
      <c r="E35" s="24">
        <v>33</v>
      </c>
      <c r="F35" s="25">
        <v>33</v>
      </c>
    </row>
    <row r="36" spans="5:8" x14ac:dyDescent="0.2">
      <c r="E36" s="24">
        <v>34</v>
      </c>
      <c r="F36" s="25">
        <v>34</v>
      </c>
    </row>
    <row r="37" spans="5:8" x14ac:dyDescent="0.2">
      <c r="E37" s="24">
        <v>35</v>
      </c>
      <c r="F37" s="25">
        <v>35</v>
      </c>
    </row>
    <row r="38" spans="5:8" x14ac:dyDescent="0.2">
      <c r="E38" s="24">
        <v>36</v>
      </c>
      <c r="F38" s="25">
        <v>36</v>
      </c>
    </row>
    <row r="39" spans="5:8" x14ac:dyDescent="0.2">
      <c r="E39" s="24">
        <v>37</v>
      </c>
      <c r="F39" s="25">
        <v>37</v>
      </c>
    </row>
    <row r="40" spans="5:8" x14ac:dyDescent="0.2">
      <c r="E40" s="24">
        <v>38</v>
      </c>
      <c r="F40" s="25">
        <v>38</v>
      </c>
    </row>
    <row r="41" spans="5:8" x14ac:dyDescent="0.2">
      <c r="E41" s="24">
        <v>39</v>
      </c>
      <c r="F41" s="25">
        <v>39</v>
      </c>
    </row>
    <row r="42" spans="5:8" x14ac:dyDescent="0.2">
      <c r="E42" s="24">
        <v>40</v>
      </c>
      <c r="F42" s="25">
        <v>40</v>
      </c>
    </row>
    <row r="43" spans="5:8" x14ac:dyDescent="0.2">
      <c r="E43" s="24">
        <v>41</v>
      </c>
      <c r="F43" s="25">
        <v>41</v>
      </c>
    </row>
    <row r="44" spans="5:8" x14ac:dyDescent="0.2">
      <c r="E44" s="24">
        <v>42</v>
      </c>
      <c r="F44" s="25">
        <v>42</v>
      </c>
    </row>
    <row r="45" spans="5:8" x14ac:dyDescent="0.2">
      <c r="E45" s="24">
        <v>43</v>
      </c>
      <c r="F45" s="25">
        <v>43</v>
      </c>
    </row>
    <row r="46" spans="5:8" x14ac:dyDescent="0.2">
      <c r="E46" s="24">
        <v>44</v>
      </c>
      <c r="F46" s="25">
        <v>44</v>
      </c>
    </row>
    <row r="47" spans="5:8" x14ac:dyDescent="0.2">
      <c r="E47" s="24">
        <v>45</v>
      </c>
      <c r="F47" s="25">
        <v>45</v>
      </c>
    </row>
    <row r="48" spans="5:8" x14ac:dyDescent="0.2">
      <c r="E48" s="24">
        <v>46</v>
      </c>
      <c r="F48" s="25">
        <v>46</v>
      </c>
    </row>
    <row r="49" spans="5:6" x14ac:dyDescent="0.2">
      <c r="E49" s="24">
        <v>47</v>
      </c>
      <c r="F49" s="25">
        <v>47</v>
      </c>
    </row>
    <row r="50" spans="5:6" x14ac:dyDescent="0.2">
      <c r="E50" s="24">
        <v>48</v>
      </c>
      <c r="F50" s="25">
        <v>48</v>
      </c>
    </row>
    <row r="51" spans="5:6" x14ac:dyDescent="0.2">
      <c r="E51" s="24">
        <v>49</v>
      </c>
      <c r="F51" s="25">
        <v>49</v>
      </c>
    </row>
    <row r="52" spans="5:6" x14ac:dyDescent="0.2">
      <c r="E52" s="24">
        <v>50</v>
      </c>
      <c r="F52" s="25">
        <v>50</v>
      </c>
    </row>
    <row r="53" spans="5:6" x14ac:dyDescent="0.2">
      <c r="E53" s="24">
        <v>51</v>
      </c>
      <c r="F53" s="25">
        <v>51</v>
      </c>
    </row>
    <row r="54" spans="5:6" x14ac:dyDescent="0.2">
      <c r="E54" s="24">
        <v>52</v>
      </c>
      <c r="F54" s="25">
        <v>52</v>
      </c>
    </row>
    <row r="55" spans="5:6" x14ac:dyDescent="0.2">
      <c r="E55" s="24">
        <v>53</v>
      </c>
      <c r="F55" s="25">
        <v>53</v>
      </c>
    </row>
    <row r="56" spans="5:6" x14ac:dyDescent="0.2">
      <c r="E56" s="24">
        <v>54</v>
      </c>
      <c r="F56" s="25">
        <v>54</v>
      </c>
    </row>
    <row r="57" spans="5:6" x14ac:dyDescent="0.2">
      <c r="E57" s="24">
        <v>55</v>
      </c>
      <c r="F57" s="25">
        <v>55</v>
      </c>
    </row>
    <row r="58" spans="5:6" x14ac:dyDescent="0.2">
      <c r="E58" s="24">
        <v>56</v>
      </c>
      <c r="F58" s="25">
        <v>56</v>
      </c>
    </row>
    <row r="59" spans="5:6" x14ac:dyDescent="0.2">
      <c r="E59" s="24">
        <v>57</v>
      </c>
      <c r="F59" s="25">
        <v>57</v>
      </c>
    </row>
    <row r="60" spans="5:6" x14ac:dyDescent="0.2">
      <c r="E60" s="24">
        <v>58</v>
      </c>
      <c r="F60" s="25">
        <v>58</v>
      </c>
    </row>
    <row r="61" spans="5:6" x14ac:dyDescent="0.2">
      <c r="E61" s="24">
        <v>59</v>
      </c>
      <c r="F61" s="25">
        <v>59</v>
      </c>
    </row>
    <row r="62" spans="5:6" x14ac:dyDescent="0.2">
      <c r="E62" s="24">
        <v>61</v>
      </c>
      <c r="F62" s="25">
        <v>60</v>
      </c>
    </row>
    <row r="63" spans="5:6" x14ac:dyDescent="0.2">
      <c r="E63" s="24">
        <v>62</v>
      </c>
      <c r="F63" s="25">
        <v>61</v>
      </c>
    </row>
    <row r="64" spans="5:6" x14ac:dyDescent="0.2">
      <c r="E64" s="24">
        <v>63</v>
      </c>
      <c r="F64" s="25">
        <v>62</v>
      </c>
    </row>
    <row r="65" spans="5:6" x14ac:dyDescent="0.2">
      <c r="E65" s="24">
        <v>64</v>
      </c>
      <c r="F65" s="25">
        <v>63</v>
      </c>
    </row>
    <row r="66" spans="5:6" x14ac:dyDescent="0.2">
      <c r="E66" s="24">
        <v>65</v>
      </c>
      <c r="F66" s="25">
        <v>64</v>
      </c>
    </row>
    <row r="67" spans="5:6" x14ac:dyDescent="0.2">
      <c r="E67" s="24">
        <v>66</v>
      </c>
      <c r="F67" s="25">
        <v>65</v>
      </c>
    </row>
    <row r="68" spans="5:6" x14ac:dyDescent="0.2">
      <c r="E68" s="24">
        <v>67</v>
      </c>
      <c r="F68" s="25">
        <v>66</v>
      </c>
    </row>
    <row r="69" spans="5:6" x14ac:dyDescent="0.2">
      <c r="E69" s="24">
        <v>68</v>
      </c>
      <c r="F69" s="25">
        <v>67</v>
      </c>
    </row>
    <row r="70" spans="5:6" x14ac:dyDescent="0.2">
      <c r="E70" s="24">
        <v>69</v>
      </c>
      <c r="F70" s="25">
        <v>68</v>
      </c>
    </row>
    <row r="71" spans="5:6" x14ac:dyDescent="0.2">
      <c r="E71" s="24">
        <v>70</v>
      </c>
      <c r="F71" s="25">
        <v>69</v>
      </c>
    </row>
    <row r="72" spans="5:6" x14ac:dyDescent="0.2">
      <c r="E72" s="24">
        <v>71</v>
      </c>
      <c r="F72" s="25">
        <v>70</v>
      </c>
    </row>
    <row r="73" spans="5:6" x14ac:dyDescent="0.2">
      <c r="E73" s="24">
        <v>72</v>
      </c>
      <c r="F73" s="25">
        <v>71</v>
      </c>
    </row>
    <row r="74" spans="5:6" x14ac:dyDescent="0.2">
      <c r="E74" s="24">
        <v>73</v>
      </c>
      <c r="F74" s="25">
        <v>72</v>
      </c>
    </row>
    <row r="75" spans="5:6" x14ac:dyDescent="0.2">
      <c r="E75" s="24">
        <v>74</v>
      </c>
      <c r="F75" s="25">
        <v>73</v>
      </c>
    </row>
    <row r="76" spans="5:6" x14ac:dyDescent="0.2">
      <c r="E76" s="24">
        <v>75</v>
      </c>
      <c r="F76" s="25">
        <v>74</v>
      </c>
    </row>
    <row r="77" spans="5:6" x14ac:dyDescent="0.2">
      <c r="E77" s="24">
        <v>76</v>
      </c>
      <c r="F77" s="25">
        <v>75</v>
      </c>
    </row>
    <row r="78" spans="5:6" x14ac:dyDescent="0.2">
      <c r="E78" s="24">
        <v>77</v>
      </c>
      <c r="F78" s="25">
        <v>76</v>
      </c>
    </row>
    <row r="79" spans="5:6" x14ac:dyDescent="0.2">
      <c r="E79" s="24">
        <v>78</v>
      </c>
      <c r="F79" s="25">
        <v>77</v>
      </c>
    </row>
    <row r="80" spans="5:6" x14ac:dyDescent="0.2">
      <c r="E80" s="24">
        <v>79</v>
      </c>
      <c r="F80" s="25">
        <v>78</v>
      </c>
    </row>
    <row r="81" spans="5:6" x14ac:dyDescent="0.2">
      <c r="E81" s="24">
        <v>80</v>
      </c>
      <c r="F81" s="25">
        <v>79</v>
      </c>
    </row>
    <row r="82" spans="5:6" x14ac:dyDescent="0.2">
      <c r="E82" s="24">
        <v>81</v>
      </c>
      <c r="F82" s="25">
        <v>80</v>
      </c>
    </row>
    <row r="83" spans="5:6" x14ac:dyDescent="0.2">
      <c r="E83" s="24">
        <v>82</v>
      </c>
      <c r="F83" s="25">
        <v>81</v>
      </c>
    </row>
    <row r="84" spans="5:6" x14ac:dyDescent="0.2">
      <c r="E84" s="24">
        <v>83</v>
      </c>
      <c r="F84" s="25">
        <v>82</v>
      </c>
    </row>
    <row r="85" spans="5:6" x14ac:dyDescent="0.2">
      <c r="E85" s="24">
        <v>84</v>
      </c>
      <c r="F85" s="25">
        <v>83</v>
      </c>
    </row>
    <row r="86" spans="5:6" x14ac:dyDescent="0.2">
      <c r="E86" s="24">
        <v>85</v>
      </c>
      <c r="F86" s="25">
        <v>84</v>
      </c>
    </row>
    <row r="87" spans="5:6" x14ac:dyDescent="0.2">
      <c r="E87" s="24">
        <v>86</v>
      </c>
      <c r="F87" s="25">
        <v>85</v>
      </c>
    </row>
    <row r="88" spans="5:6" x14ac:dyDescent="0.2">
      <c r="E88" s="24">
        <v>87</v>
      </c>
      <c r="F88" s="25">
        <v>86</v>
      </c>
    </row>
    <row r="89" spans="5:6" x14ac:dyDescent="0.2">
      <c r="E89" s="24">
        <v>88</v>
      </c>
      <c r="F89" s="25">
        <v>87</v>
      </c>
    </row>
    <row r="90" spans="5:6" x14ac:dyDescent="0.2">
      <c r="E90" s="24">
        <v>89</v>
      </c>
      <c r="F90" s="25">
        <v>88</v>
      </c>
    </row>
    <row r="91" spans="5:6" x14ac:dyDescent="0.2">
      <c r="E91" s="24">
        <v>90</v>
      </c>
      <c r="F91" s="25">
        <v>89</v>
      </c>
    </row>
    <row r="92" spans="5:6" x14ac:dyDescent="0.2">
      <c r="E92" s="24">
        <v>91</v>
      </c>
      <c r="F92" s="25">
        <v>90</v>
      </c>
    </row>
    <row r="93" spans="5:6" x14ac:dyDescent="0.2">
      <c r="E93" s="24">
        <v>92</v>
      </c>
      <c r="F93" s="25">
        <v>91</v>
      </c>
    </row>
    <row r="94" spans="5:6" x14ac:dyDescent="0.2">
      <c r="E94" s="24">
        <v>93</v>
      </c>
      <c r="F94" s="25">
        <v>92</v>
      </c>
    </row>
    <row r="95" spans="5:6" x14ac:dyDescent="0.2">
      <c r="E95" s="24">
        <v>94</v>
      </c>
      <c r="F95" s="25">
        <v>93</v>
      </c>
    </row>
    <row r="96" spans="5:6" x14ac:dyDescent="0.2">
      <c r="E96" s="24">
        <v>95</v>
      </c>
      <c r="F96" s="25">
        <v>94</v>
      </c>
    </row>
    <row r="97" spans="5:6" x14ac:dyDescent="0.2">
      <c r="E97" s="24">
        <v>96</v>
      </c>
      <c r="F97" s="25">
        <v>95</v>
      </c>
    </row>
    <row r="98" spans="5:6" x14ac:dyDescent="0.2">
      <c r="E98" s="24">
        <v>97</v>
      </c>
      <c r="F98" s="25">
        <v>96</v>
      </c>
    </row>
    <row r="99" spans="5:6" x14ac:dyDescent="0.2">
      <c r="E99" s="24">
        <v>98</v>
      </c>
      <c r="F99" s="25">
        <v>97</v>
      </c>
    </row>
    <row r="100" spans="5:6" x14ac:dyDescent="0.2">
      <c r="E100" s="24">
        <v>99</v>
      </c>
      <c r="F100" s="25">
        <v>98</v>
      </c>
    </row>
    <row r="101" spans="5:6" x14ac:dyDescent="0.2">
      <c r="E101" s="24">
        <v>100</v>
      </c>
      <c r="F101" s="25">
        <v>99</v>
      </c>
    </row>
    <row r="102" spans="5:6" x14ac:dyDescent="0.2">
      <c r="E102" s="24">
        <v>101</v>
      </c>
      <c r="F102" s="25">
        <v>100</v>
      </c>
    </row>
    <row r="103" spans="5:6" x14ac:dyDescent="0.2">
      <c r="E103" s="24">
        <v>102</v>
      </c>
      <c r="F103" s="25">
        <v>101</v>
      </c>
    </row>
    <row r="104" spans="5:6" x14ac:dyDescent="0.2">
      <c r="E104" s="24">
        <v>103</v>
      </c>
      <c r="F104" s="25">
        <v>102</v>
      </c>
    </row>
    <row r="105" spans="5:6" x14ac:dyDescent="0.2">
      <c r="E105" s="24">
        <v>104</v>
      </c>
      <c r="F105" s="25">
        <v>103</v>
      </c>
    </row>
    <row r="106" spans="5:6" x14ac:dyDescent="0.2">
      <c r="E106" s="24">
        <v>105</v>
      </c>
      <c r="F106" s="25">
        <v>104</v>
      </c>
    </row>
    <row r="107" spans="5:6" x14ac:dyDescent="0.2">
      <c r="E107" s="24">
        <v>106</v>
      </c>
      <c r="F107" s="25">
        <v>105</v>
      </c>
    </row>
    <row r="108" spans="5:6" x14ac:dyDescent="0.2">
      <c r="E108" s="24">
        <v>107</v>
      </c>
      <c r="F108" s="25">
        <v>106</v>
      </c>
    </row>
    <row r="109" spans="5:6" x14ac:dyDescent="0.2">
      <c r="E109" s="24">
        <v>108</v>
      </c>
      <c r="F109" s="25">
        <v>107</v>
      </c>
    </row>
    <row r="110" spans="5:6" x14ac:dyDescent="0.2">
      <c r="E110" s="24">
        <v>109</v>
      </c>
      <c r="F110" s="25">
        <v>108</v>
      </c>
    </row>
    <row r="111" spans="5:6" x14ac:dyDescent="0.2">
      <c r="E111" s="24">
        <v>110</v>
      </c>
      <c r="F111" s="25">
        <v>109</v>
      </c>
    </row>
    <row r="112" spans="5:6" x14ac:dyDescent="0.2">
      <c r="E112" s="24">
        <v>111</v>
      </c>
      <c r="F112" s="25">
        <v>110</v>
      </c>
    </row>
    <row r="113" spans="5:6" x14ac:dyDescent="0.2">
      <c r="E113" s="24">
        <v>112</v>
      </c>
      <c r="F113" s="25">
        <v>111</v>
      </c>
    </row>
    <row r="114" spans="5:6" x14ac:dyDescent="0.2">
      <c r="E114" s="24">
        <v>113</v>
      </c>
      <c r="F114" s="25">
        <v>112</v>
      </c>
    </row>
    <row r="115" spans="5:6" x14ac:dyDescent="0.2">
      <c r="E115" s="24">
        <v>114</v>
      </c>
      <c r="F115" s="25">
        <v>113</v>
      </c>
    </row>
    <row r="116" spans="5:6" x14ac:dyDescent="0.2">
      <c r="E116" s="24">
        <v>115</v>
      </c>
      <c r="F116" s="25">
        <v>114</v>
      </c>
    </row>
    <row r="117" spans="5:6" x14ac:dyDescent="0.2">
      <c r="E117" s="24">
        <v>116</v>
      </c>
      <c r="F117" s="25">
        <v>115</v>
      </c>
    </row>
    <row r="118" spans="5:6" x14ac:dyDescent="0.2">
      <c r="E118" s="24">
        <v>117</v>
      </c>
      <c r="F118" s="25">
        <v>116</v>
      </c>
    </row>
    <row r="119" spans="5:6" x14ac:dyDescent="0.2">
      <c r="E119" s="24">
        <v>118</v>
      </c>
      <c r="F119" s="25">
        <v>117</v>
      </c>
    </row>
    <row r="120" spans="5:6" x14ac:dyDescent="0.2">
      <c r="E120" s="24">
        <v>119</v>
      </c>
      <c r="F120" s="25">
        <v>118</v>
      </c>
    </row>
    <row r="121" spans="5:6" x14ac:dyDescent="0.2">
      <c r="E121" s="24">
        <v>120</v>
      </c>
      <c r="F121" s="25">
        <v>119</v>
      </c>
    </row>
    <row r="122" spans="5:6" x14ac:dyDescent="0.2">
      <c r="E122" s="24">
        <v>121</v>
      </c>
      <c r="F122" s="25">
        <v>120</v>
      </c>
    </row>
    <row r="123" spans="5:6" x14ac:dyDescent="0.2">
      <c r="E123" s="24">
        <v>122</v>
      </c>
      <c r="F123" s="25">
        <v>121</v>
      </c>
    </row>
    <row r="124" spans="5:6" x14ac:dyDescent="0.2">
      <c r="E124" s="24">
        <v>123</v>
      </c>
      <c r="F124" s="25">
        <v>122</v>
      </c>
    </row>
    <row r="125" spans="5:6" x14ac:dyDescent="0.2">
      <c r="E125" s="24">
        <v>124</v>
      </c>
      <c r="F125" s="25">
        <v>123</v>
      </c>
    </row>
    <row r="126" spans="5:6" x14ac:dyDescent="0.2">
      <c r="E126" s="24">
        <v>125</v>
      </c>
      <c r="F126" s="25">
        <v>124</v>
      </c>
    </row>
    <row r="127" spans="5:6" x14ac:dyDescent="0.2">
      <c r="E127" s="24">
        <v>126</v>
      </c>
      <c r="F127" s="25">
        <v>125</v>
      </c>
    </row>
    <row r="128" spans="5:6" x14ac:dyDescent="0.2">
      <c r="E128" s="24">
        <v>127</v>
      </c>
      <c r="F128" s="25">
        <v>126</v>
      </c>
    </row>
    <row r="129" spans="5:6" x14ac:dyDescent="0.2">
      <c r="E129" s="24">
        <v>128</v>
      </c>
      <c r="F129" s="25">
        <v>127</v>
      </c>
    </row>
    <row r="130" spans="5:6" x14ac:dyDescent="0.2">
      <c r="E130" s="24">
        <v>129</v>
      </c>
      <c r="F130" s="25">
        <v>128</v>
      </c>
    </row>
    <row r="131" spans="5:6" x14ac:dyDescent="0.2">
      <c r="E131" s="24">
        <v>130</v>
      </c>
      <c r="F131" s="25">
        <v>129</v>
      </c>
    </row>
    <row r="132" spans="5:6" x14ac:dyDescent="0.2">
      <c r="E132" s="24">
        <v>131</v>
      </c>
      <c r="F132" s="25">
        <v>130</v>
      </c>
    </row>
    <row r="133" spans="5:6" x14ac:dyDescent="0.2">
      <c r="E133" s="24">
        <v>132</v>
      </c>
      <c r="F133" s="25">
        <v>131</v>
      </c>
    </row>
    <row r="134" spans="5:6" x14ac:dyDescent="0.2">
      <c r="E134" s="24">
        <v>133</v>
      </c>
      <c r="F134" s="25">
        <v>132</v>
      </c>
    </row>
    <row r="135" spans="5:6" x14ac:dyDescent="0.2">
      <c r="E135" s="24">
        <v>134</v>
      </c>
      <c r="F135" s="25">
        <v>133</v>
      </c>
    </row>
    <row r="136" spans="5:6" x14ac:dyDescent="0.2">
      <c r="E136" s="24">
        <v>135</v>
      </c>
      <c r="F136" s="25">
        <v>134</v>
      </c>
    </row>
    <row r="137" spans="5:6" x14ac:dyDescent="0.2">
      <c r="E137" s="24">
        <v>136</v>
      </c>
      <c r="F137" s="25">
        <v>135</v>
      </c>
    </row>
    <row r="138" spans="5:6" x14ac:dyDescent="0.2">
      <c r="E138" s="24">
        <v>137</v>
      </c>
      <c r="F138" s="25">
        <v>136</v>
      </c>
    </row>
    <row r="139" spans="5:6" x14ac:dyDescent="0.2">
      <c r="E139" s="24">
        <v>138</v>
      </c>
      <c r="F139" s="25">
        <v>137</v>
      </c>
    </row>
    <row r="140" spans="5:6" x14ac:dyDescent="0.2">
      <c r="E140" s="24">
        <v>139</v>
      </c>
      <c r="F140" s="25">
        <v>138</v>
      </c>
    </row>
    <row r="141" spans="5:6" x14ac:dyDescent="0.2">
      <c r="E141" s="24">
        <v>140</v>
      </c>
      <c r="F141" s="25">
        <v>139</v>
      </c>
    </row>
    <row r="142" spans="5:6" x14ac:dyDescent="0.2">
      <c r="E142" s="24">
        <v>141</v>
      </c>
      <c r="F142" s="25">
        <v>140</v>
      </c>
    </row>
    <row r="143" spans="5:6" x14ac:dyDescent="0.2">
      <c r="E143" s="24">
        <v>142</v>
      </c>
      <c r="F143" s="25">
        <v>141</v>
      </c>
    </row>
    <row r="144" spans="5:6" x14ac:dyDescent="0.2">
      <c r="E144" s="24">
        <v>143</v>
      </c>
      <c r="F144" s="25">
        <v>142</v>
      </c>
    </row>
    <row r="145" spans="5:6" x14ac:dyDescent="0.2">
      <c r="E145" s="24">
        <v>144</v>
      </c>
      <c r="F145" s="25">
        <v>143</v>
      </c>
    </row>
    <row r="146" spans="5:6" x14ac:dyDescent="0.2">
      <c r="E146" s="24">
        <v>145</v>
      </c>
      <c r="F146" s="25">
        <v>144</v>
      </c>
    </row>
    <row r="147" spans="5:6" x14ac:dyDescent="0.2">
      <c r="E147" s="24">
        <v>146</v>
      </c>
      <c r="F147" s="25">
        <v>145</v>
      </c>
    </row>
    <row r="148" spans="5:6" x14ac:dyDescent="0.2">
      <c r="E148" s="24">
        <v>147</v>
      </c>
      <c r="F148" s="25">
        <v>146</v>
      </c>
    </row>
    <row r="149" spans="5:6" x14ac:dyDescent="0.2">
      <c r="E149" s="24">
        <v>148</v>
      </c>
      <c r="F149" s="25">
        <v>147</v>
      </c>
    </row>
    <row r="150" spans="5:6" x14ac:dyDescent="0.2">
      <c r="E150" s="24">
        <v>149</v>
      </c>
      <c r="F150" s="25">
        <v>148</v>
      </c>
    </row>
    <row r="151" spans="5:6" x14ac:dyDescent="0.2">
      <c r="E151" s="24">
        <v>150</v>
      </c>
      <c r="F151" s="25">
        <v>149</v>
      </c>
    </row>
    <row r="152" spans="5:6" x14ac:dyDescent="0.2">
      <c r="E152" s="24">
        <v>151</v>
      </c>
      <c r="F152" s="25">
        <v>150</v>
      </c>
    </row>
    <row r="153" spans="5:6" x14ac:dyDescent="0.2">
      <c r="E153" s="24">
        <v>152</v>
      </c>
      <c r="F153" s="25">
        <v>151</v>
      </c>
    </row>
    <row r="154" spans="5:6" x14ac:dyDescent="0.2">
      <c r="E154" s="24">
        <v>153</v>
      </c>
      <c r="F154" s="25">
        <v>152</v>
      </c>
    </row>
    <row r="155" spans="5:6" x14ac:dyDescent="0.2">
      <c r="E155" s="24">
        <v>154</v>
      </c>
      <c r="F155" s="25">
        <v>153</v>
      </c>
    </row>
    <row r="156" spans="5:6" x14ac:dyDescent="0.2">
      <c r="E156" s="24">
        <v>155</v>
      </c>
      <c r="F156" s="25">
        <v>154</v>
      </c>
    </row>
    <row r="157" spans="5:6" x14ac:dyDescent="0.2">
      <c r="E157" s="24">
        <v>156</v>
      </c>
      <c r="F157" s="25">
        <v>155</v>
      </c>
    </row>
    <row r="158" spans="5:6" x14ac:dyDescent="0.2">
      <c r="E158" s="24">
        <v>157</v>
      </c>
      <c r="F158" s="25">
        <v>156</v>
      </c>
    </row>
    <row r="159" spans="5:6" x14ac:dyDescent="0.2">
      <c r="E159" s="24">
        <v>158</v>
      </c>
      <c r="F159" s="25">
        <v>157</v>
      </c>
    </row>
    <row r="160" spans="5:6" x14ac:dyDescent="0.2">
      <c r="E160" s="24">
        <v>159</v>
      </c>
      <c r="F160" s="25">
        <v>158</v>
      </c>
    </row>
    <row r="161" spans="5:6" x14ac:dyDescent="0.2">
      <c r="E161" s="24">
        <v>160</v>
      </c>
      <c r="F161" s="25">
        <v>159</v>
      </c>
    </row>
    <row r="162" spans="5:6" x14ac:dyDescent="0.2">
      <c r="E162" s="24">
        <v>161</v>
      </c>
      <c r="F162" s="25">
        <v>160</v>
      </c>
    </row>
    <row r="163" spans="5:6" x14ac:dyDescent="0.2">
      <c r="E163" s="24">
        <v>162</v>
      </c>
      <c r="F163" s="25">
        <v>161</v>
      </c>
    </row>
    <row r="164" spans="5:6" x14ac:dyDescent="0.2">
      <c r="E164" s="24">
        <v>163</v>
      </c>
      <c r="F164" s="25">
        <v>162</v>
      </c>
    </row>
    <row r="165" spans="5:6" x14ac:dyDescent="0.2">
      <c r="E165" s="24">
        <v>164</v>
      </c>
      <c r="F165" s="25">
        <v>163</v>
      </c>
    </row>
    <row r="166" spans="5:6" x14ac:dyDescent="0.2">
      <c r="E166" s="24">
        <v>165</v>
      </c>
      <c r="F166" s="25">
        <v>164</v>
      </c>
    </row>
    <row r="167" spans="5:6" x14ac:dyDescent="0.2">
      <c r="E167" s="24">
        <v>166</v>
      </c>
      <c r="F167" s="25">
        <v>165</v>
      </c>
    </row>
    <row r="168" spans="5:6" x14ac:dyDescent="0.2">
      <c r="E168" s="24">
        <v>167</v>
      </c>
      <c r="F168" s="25">
        <v>166</v>
      </c>
    </row>
    <row r="169" spans="5:6" x14ac:dyDescent="0.2">
      <c r="E169" s="24">
        <v>168</v>
      </c>
      <c r="F169" s="25">
        <v>167</v>
      </c>
    </row>
    <row r="170" spans="5:6" x14ac:dyDescent="0.2">
      <c r="E170" s="24">
        <v>169</v>
      </c>
      <c r="F170" s="25">
        <v>168</v>
      </c>
    </row>
    <row r="171" spans="5:6" x14ac:dyDescent="0.2">
      <c r="E171" s="24">
        <v>170</v>
      </c>
      <c r="F171" s="25">
        <v>169</v>
      </c>
    </row>
    <row r="172" spans="5:6" x14ac:dyDescent="0.2">
      <c r="E172" s="24">
        <v>171</v>
      </c>
      <c r="F172" s="25">
        <v>170</v>
      </c>
    </row>
    <row r="173" spans="5:6" x14ac:dyDescent="0.2">
      <c r="E173" s="24">
        <v>172</v>
      </c>
      <c r="F173" s="25">
        <v>171</v>
      </c>
    </row>
    <row r="174" spans="5:6" x14ac:dyDescent="0.2">
      <c r="E174" s="24">
        <v>173</v>
      </c>
      <c r="F174" s="25">
        <v>172</v>
      </c>
    </row>
    <row r="175" spans="5:6" x14ac:dyDescent="0.2">
      <c r="E175" s="24">
        <v>174</v>
      </c>
      <c r="F175" s="25">
        <v>173</v>
      </c>
    </row>
    <row r="176" spans="5:6" x14ac:dyDescent="0.2">
      <c r="E176" s="24">
        <v>175</v>
      </c>
      <c r="F176" s="25">
        <v>174</v>
      </c>
    </row>
    <row r="177" spans="5:6" x14ac:dyDescent="0.2">
      <c r="E177" s="24">
        <v>176</v>
      </c>
      <c r="F177" s="25">
        <v>175</v>
      </c>
    </row>
    <row r="178" spans="5:6" x14ac:dyDescent="0.2">
      <c r="E178" s="24">
        <v>177</v>
      </c>
      <c r="F178" s="25">
        <v>176</v>
      </c>
    </row>
    <row r="179" spans="5:6" x14ac:dyDescent="0.2">
      <c r="E179" s="24">
        <v>178</v>
      </c>
      <c r="F179" s="25">
        <v>177</v>
      </c>
    </row>
    <row r="180" spans="5:6" x14ac:dyDescent="0.2">
      <c r="E180" s="24">
        <v>179</v>
      </c>
      <c r="F180" s="25">
        <v>178</v>
      </c>
    </row>
    <row r="181" spans="5:6" x14ac:dyDescent="0.2">
      <c r="E181" s="24">
        <v>180</v>
      </c>
      <c r="F181" s="25">
        <v>179</v>
      </c>
    </row>
    <row r="182" spans="5:6" x14ac:dyDescent="0.2">
      <c r="E182" s="24">
        <v>181</v>
      </c>
      <c r="F182" s="25">
        <v>180</v>
      </c>
    </row>
    <row r="183" spans="5:6" x14ac:dyDescent="0.2">
      <c r="E183" s="24">
        <v>182</v>
      </c>
      <c r="F183" s="25">
        <v>181</v>
      </c>
    </row>
    <row r="184" spans="5:6" x14ac:dyDescent="0.2">
      <c r="E184" s="24">
        <v>183</v>
      </c>
      <c r="F184" s="25">
        <v>182</v>
      </c>
    </row>
    <row r="185" spans="5:6" x14ac:dyDescent="0.2">
      <c r="E185" s="24">
        <v>184</v>
      </c>
      <c r="F185" s="25">
        <v>183</v>
      </c>
    </row>
    <row r="186" spans="5:6" x14ac:dyDescent="0.2">
      <c r="E186" s="24">
        <v>185</v>
      </c>
      <c r="F186" s="25">
        <v>184</v>
      </c>
    </row>
    <row r="187" spans="5:6" x14ac:dyDescent="0.2">
      <c r="E187" s="24">
        <v>186</v>
      </c>
      <c r="F187" s="25">
        <v>185</v>
      </c>
    </row>
    <row r="188" spans="5:6" x14ac:dyDescent="0.2">
      <c r="E188" s="24">
        <v>187</v>
      </c>
      <c r="F188" s="25">
        <v>186</v>
      </c>
    </row>
    <row r="189" spans="5:6" x14ac:dyDescent="0.2">
      <c r="E189" s="24">
        <v>188</v>
      </c>
      <c r="F189" s="25">
        <v>187</v>
      </c>
    </row>
    <row r="190" spans="5:6" x14ac:dyDescent="0.2">
      <c r="E190" s="24">
        <v>189</v>
      </c>
      <c r="F190" s="25">
        <v>188</v>
      </c>
    </row>
    <row r="191" spans="5:6" x14ac:dyDescent="0.2">
      <c r="E191" s="24">
        <v>190</v>
      </c>
      <c r="F191" s="25">
        <v>189</v>
      </c>
    </row>
    <row r="192" spans="5:6" x14ac:dyDescent="0.2">
      <c r="E192" s="24">
        <v>191</v>
      </c>
      <c r="F192" s="25">
        <v>190</v>
      </c>
    </row>
    <row r="193" spans="5:6" x14ac:dyDescent="0.2">
      <c r="E193" s="24">
        <v>192</v>
      </c>
      <c r="F193" s="25">
        <v>191</v>
      </c>
    </row>
    <row r="194" spans="5:6" x14ac:dyDescent="0.2">
      <c r="E194" s="24">
        <v>193</v>
      </c>
      <c r="F194" s="25">
        <v>192</v>
      </c>
    </row>
    <row r="195" spans="5:6" x14ac:dyDescent="0.2">
      <c r="E195" s="24">
        <v>194</v>
      </c>
      <c r="F195" s="25">
        <v>193</v>
      </c>
    </row>
    <row r="196" spans="5:6" x14ac:dyDescent="0.2">
      <c r="E196" s="24">
        <v>195</v>
      </c>
      <c r="F196" s="25">
        <v>194</v>
      </c>
    </row>
    <row r="197" spans="5:6" x14ac:dyDescent="0.2">
      <c r="E197" s="24">
        <v>196</v>
      </c>
      <c r="F197" s="25">
        <v>195</v>
      </c>
    </row>
    <row r="198" spans="5:6" x14ac:dyDescent="0.2">
      <c r="E198" s="24">
        <v>197</v>
      </c>
      <c r="F198" s="25">
        <v>196</v>
      </c>
    </row>
    <row r="199" spans="5:6" x14ac:dyDescent="0.2">
      <c r="E199" s="24">
        <v>198</v>
      </c>
      <c r="F199" s="25">
        <v>197</v>
      </c>
    </row>
    <row r="200" spans="5:6" x14ac:dyDescent="0.2">
      <c r="E200" s="24">
        <v>199</v>
      </c>
      <c r="F200" s="25">
        <v>198</v>
      </c>
    </row>
    <row r="201" spans="5:6" x14ac:dyDescent="0.2">
      <c r="E201" s="24">
        <v>200</v>
      </c>
      <c r="F201" s="25">
        <v>199</v>
      </c>
    </row>
    <row r="202" spans="5:6" x14ac:dyDescent="0.2">
      <c r="E202" s="24">
        <v>201</v>
      </c>
      <c r="F202" s="25">
        <v>200</v>
      </c>
    </row>
    <row r="203" spans="5:6" x14ac:dyDescent="0.2">
      <c r="E203" s="24">
        <v>202</v>
      </c>
      <c r="F203" s="25">
        <v>201</v>
      </c>
    </row>
    <row r="204" spans="5:6" x14ac:dyDescent="0.2">
      <c r="E204" s="24">
        <v>203</v>
      </c>
      <c r="F204" s="25">
        <v>202</v>
      </c>
    </row>
    <row r="205" spans="5:6" x14ac:dyDescent="0.2">
      <c r="E205" s="24">
        <v>204</v>
      </c>
      <c r="F205" s="25">
        <v>203</v>
      </c>
    </row>
    <row r="206" spans="5:6" x14ac:dyDescent="0.2">
      <c r="E206" s="24">
        <v>205</v>
      </c>
      <c r="F206" s="25">
        <v>204</v>
      </c>
    </row>
    <row r="207" spans="5:6" x14ac:dyDescent="0.2">
      <c r="E207" s="24">
        <v>206</v>
      </c>
      <c r="F207" s="25">
        <v>205</v>
      </c>
    </row>
    <row r="208" spans="5:6" x14ac:dyDescent="0.2">
      <c r="E208" s="24">
        <v>207</v>
      </c>
      <c r="F208" s="25">
        <v>206</v>
      </c>
    </row>
    <row r="209" spans="5:6" x14ac:dyDescent="0.2">
      <c r="E209" s="24">
        <v>208</v>
      </c>
      <c r="F209" s="25">
        <v>207</v>
      </c>
    </row>
    <row r="210" spans="5:6" x14ac:dyDescent="0.2">
      <c r="E210" s="24">
        <v>209</v>
      </c>
      <c r="F210" s="25">
        <v>208</v>
      </c>
    </row>
    <row r="211" spans="5:6" x14ac:dyDescent="0.2">
      <c r="E211" s="24">
        <v>210</v>
      </c>
      <c r="F211" s="25">
        <v>209</v>
      </c>
    </row>
    <row r="212" spans="5:6" x14ac:dyDescent="0.2">
      <c r="E212" s="24">
        <v>211</v>
      </c>
      <c r="F212" s="25">
        <v>210</v>
      </c>
    </row>
    <row r="213" spans="5:6" x14ac:dyDescent="0.2">
      <c r="E213" s="24">
        <v>212</v>
      </c>
      <c r="F213" s="25">
        <v>211</v>
      </c>
    </row>
    <row r="214" spans="5:6" x14ac:dyDescent="0.2">
      <c r="E214" s="24">
        <v>213</v>
      </c>
      <c r="F214" s="25">
        <v>212</v>
      </c>
    </row>
    <row r="215" spans="5:6" x14ac:dyDescent="0.2">
      <c r="E215" s="24">
        <v>214</v>
      </c>
      <c r="F215" s="25">
        <v>213</v>
      </c>
    </row>
    <row r="216" spans="5:6" x14ac:dyDescent="0.2">
      <c r="E216" s="24">
        <v>215</v>
      </c>
      <c r="F216" s="25">
        <v>214</v>
      </c>
    </row>
    <row r="217" spans="5:6" x14ac:dyDescent="0.2">
      <c r="E217" s="24">
        <v>216</v>
      </c>
      <c r="F217" s="25">
        <v>215</v>
      </c>
    </row>
    <row r="218" spans="5:6" x14ac:dyDescent="0.2">
      <c r="E218" s="24">
        <v>217</v>
      </c>
      <c r="F218" s="25">
        <v>216</v>
      </c>
    </row>
    <row r="219" spans="5:6" x14ac:dyDescent="0.2">
      <c r="E219" s="24">
        <v>218</v>
      </c>
      <c r="F219" s="25">
        <v>217</v>
      </c>
    </row>
    <row r="220" spans="5:6" x14ac:dyDescent="0.2">
      <c r="E220" s="24">
        <v>219</v>
      </c>
      <c r="F220" s="25">
        <v>218</v>
      </c>
    </row>
    <row r="221" spans="5:6" x14ac:dyDescent="0.2">
      <c r="E221" s="24">
        <v>220</v>
      </c>
      <c r="F221" s="25">
        <v>219</v>
      </c>
    </row>
    <row r="222" spans="5:6" x14ac:dyDescent="0.2">
      <c r="E222" s="24">
        <v>221</v>
      </c>
      <c r="F222" s="25">
        <v>220</v>
      </c>
    </row>
    <row r="223" spans="5:6" x14ac:dyDescent="0.2">
      <c r="E223" s="24">
        <v>222</v>
      </c>
      <c r="F223" s="25">
        <v>221</v>
      </c>
    </row>
    <row r="224" spans="5:6" x14ac:dyDescent="0.2">
      <c r="E224" s="24">
        <v>223</v>
      </c>
      <c r="F224" s="25">
        <v>222</v>
      </c>
    </row>
    <row r="225" spans="5:6" x14ac:dyDescent="0.2">
      <c r="E225" s="24">
        <v>224</v>
      </c>
      <c r="F225" s="25">
        <v>223</v>
      </c>
    </row>
    <row r="226" spans="5:6" x14ac:dyDescent="0.2">
      <c r="E226" s="24">
        <v>225</v>
      </c>
      <c r="F226" s="25">
        <v>224</v>
      </c>
    </row>
    <row r="227" spans="5:6" x14ac:dyDescent="0.2">
      <c r="E227" s="24">
        <v>226</v>
      </c>
      <c r="F227" s="25">
        <v>225</v>
      </c>
    </row>
    <row r="228" spans="5:6" x14ac:dyDescent="0.2">
      <c r="E228" s="24">
        <v>227</v>
      </c>
      <c r="F228" s="25">
        <v>226</v>
      </c>
    </row>
    <row r="229" spans="5:6" x14ac:dyDescent="0.2">
      <c r="E229" s="24">
        <v>228</v>
      </c>
      <c r="F229" s="25">
        <v>227</v>
      </c>
    </row>
    <row r="230" spans="5:6" x14ac:dyDescent="0.2">
      <c r="E230" s="24">
        <v>229</v>
      </c>
      <c r="F230" s="25">
        <v>228</v>
      </c>
    </row>
    <row r="231" spans="5:6" x14ac:dyDescent="0.2">
      <c r="E231" s="24">
        <v>230</v>
      </c>
      <c r="F231" s="25">
        <v>229</v>
      </c>
    </row>
    <row r="232" spans="5:6" x14ac:dyDescent="0.2">
      <c r="E232" s="24">
        <v>231</v>
      </c>
      <c r="F232" s="25">
        <v>230</v>
      </c>
    </row>
    <row r="233" spans="5:6" x14ac:dyDescent="0.2">
      <c r="E233" s="24">
        <v>232</v>
      </c>
      <c r="F233" s="25">
        <v>231</v>
      </c>
    </row>
    <row r="234" spans="5:6" x14ac:dyDescent="0.2">
      <c r="E234" s="24">
        <v>233</v>
      </c>
      <c r="F234" s="25">
        <v>232</v>
      </c>
    </row>
    <row r="235" spans="5:6" x14ac:dyDescent="0.2">
      <c r="E235" s="24">
        <v>234</v>
      </c>
      <c r="F235" s="25">
        <v>233</v>
      </c>
    </row>
    <row r="236" spans="5:6" x14ac:dyDescent="0.2">
      <c r="E236" s="24">
        <v>235</v>
      </c>
      <c r="F236" s="25">
        <v>234</v>
      </c>
    </row>
    <row r="237" spans="5:6" x14ac:dyDescent="0.2">
      <c r="E237" s="24">
        <v>236</v>
      </c>
      <c r="F237" s="25">
        <v>235</v>
      </c>
    </row>
    <row r="238" spans="5:6" x14ac:dyDescent="0.2">
      <c r="E238" s="24">
        <v>237</v>
      </c>
      <c r="F238" s="25">
        <v>236</v>
      </c>
    </row>
    <row r="239" spans="5:6" x14ac:dyDescent="0.2">
      <c r="E239" s="24">
        <v>238</v>
      </c>
      <c r="F239" s="25">
        <v>237</v>
      </c>
    </row>
    <row r="240" spans="5:6" x14ac:dyDescent="0.2">
      <c r="E240" s="24">
        <v>239</v>
      </c>
      <c r="F240" s="25">
        <v>238</v>
      </c>
    </row>
    <row r="241" spans="5:6" x14ac:dyDescent="0.2">
      <c r="E241" s="24">
        <v>240</v>
      </c>
      <c r="F241" s="25">
        <v>239</v>
      </c>
    </row>
    <row r="242" spans="5:6" x14ac:dyDescent="0.2">
      <c r="E242" s="24">
        <v>241</v>
      </c>
      <c r="F242" s="25">
        <v>240</v>
      </c>
    </row>
    <row r="243" spans="5:6" x14ac:dyDescent="0.2">
      <c r="E243" s="24">
        <v>242</v>
      </c>
      <c r="F243" s="25">
        <v>241</v>
      </c>
    </row>
    <row r="244" spans="5:6" x14ac:dyDescent="0.2">
      <c r="E244" s="24">
        <v>243</v>
      </c>
      <c r="F244" s="25">
        <v>242</v>
      </c>
    </row>
    <row r="245" spans="5:6" x14ac:dyDescent="0.2">
      <c r="E245" s="24">
        <v>244</v>
      </c>
      <c r="F245" s="25">
        <v>243</v>
      </c>
    </row>
    <row r="246" spans="5:6" x14ac:dyDescent="0.2">
      <c r="E246" s="24">
        <v>245</v>
      </c>
      <c r="F246" s="25">
        <v>244</v>
      </c>
    </row>
    <row r="247" spans="5:6" x14ac:dyDescent="0.2">
      <c r="E247" s="24">
        <v>246</v>
      </c>
      <c r="F247" s="25">
        <v>245</v>
      </c>
    </row>
    <row r="248" spans="5:6" x14ac:dyDescent="0.2">
      <c r="E248" s="24">
        <v>247</v>
      </c>
      <c r="F248" s="25">
        <v>246</v>
      </c>
    </row>
    <row r="249" spans="5:6" x14ac:dyDescent="0.2">
      <c r="E249" s="24">
        <v>248</v>
      </c>
      <c r="F249" s="25">
        <v>247</v>
      </c>
    </row>
    <row r="250" spans="5:6" x14ac:dyDescent="0.2">
      <c r="E250" s="24">
        <v>249</v>
      </c>
      <c r="F250" s="25">
        <v>248</v>
      </c>
    </row>
    <row r="251" spans="5:6" x14ac:dyDescent="0.2">
      <c r="E251" s="24">
        <v>250</v>
      </c>
      <c r="F251" s="25">
        <v>249</v>
      </c>
    </row>
    <row r="252" spans="5:6" x14ac:dyDescent="0.2">
      <c r="E252" s="24">
        <v>251</v>
      </c>
      <c r="F252" s="25">
        <v>250</v>
      </c>
    </row>
    <row r="253" spans="5:6" x14ac:dyDescent="0.2">
      <c r="E253" s="24">
        <v>252</v>
      </c>
      <c r="F253" s="25">
        <v>251</v>
      </c>
    </row>
    <row r="254" spans="5:6" x14ac:dyDescent="0.2">
      <c r="E254" s="24">
        <v>253</v>
      </c>
      <c r="F254" s="25">
        <v>252</v>
      </c>
    </row>
    <row r="255" spans="5:6" x14ac:dyDescent="0.2">
      <c r="E255" s="24">
        <v>254</v>
      </c>
      <c r="F255" s="25">
        <v>253</v>
      </c>
    </row>
    <row r="256" spans="5:6" x14ac:dyDescent="0.2">
      <c r="E256" s="24">
        <v>255</v>
      </c>
      <c r="F256" s="25">
        <v>254</v>
      </c>
    </row>
    <row r="257" spans="5:6" x14ac:dyDescent="0.2">
      <c r="E257" s="24">
        <v>256</v>
      </c>
      <c r="F257" s="25">
        <v>255</v>
      </c>
    </row>
    <row r="258" spans="5:6" x14ac:dyDescent="0.2">
      <c r="E258" s="24">
        <v>257</v>
      </c>
      <c r="F258" s="25">
        <v>256</v>
      </c>
    </row>
    <row r="259" spans="5:6" x14ac:dyDescent="0.2">
      <c r="E259" s="24">
        <v>258</v>
      </c>
      <c r="F259" s="25">
        <v>257</v>
      </c>
    </row>
    <row r="260" spans="5:6" x14ac:dyDescent="0.2">
      <c r="E260" s="24">
        <v>259</v>
      </c>
      <c r="F260" s="25">
        <v>258</v>
      </c>
    </row>
    <row r="261" spans="5:6" x14ac:dyDescent="0.2">
      <c r="E261" s="24">
        <v>260</v>
      </c>
      <c r="F261" s="25">
        <v>259</v>
      </c>
    </row>
    <row r="262" spans="5:6" x14ac:dyDescent="0.2">
      <c r="E262" s="24">
        <v>261</v>
      </c>
      <c r="F262" s="25">
        <v>260</v>
      </c>
    </row>
    <row r="263" spans="5:6" x14ac:dyDescent="0.2">
      <c r="E263" s="24">
        <v>262</v>
      </c>
      <c r="F263" s="25">
        <v>261</v>
      </c>
    </row>
    <row r="264" spans="5:6" x14ac:dyDescent="0.2">
      <c r="E264" s="24">
        <v>263</v>
      </c>
      <c r="F264" s="25">
        <v>262</v>
      </c>
    </row>
    <row r="265" spans="5:6" x14ac:dyDescent="0.2">
      <c r="E265" s="24">
        <v>264</v>
      </c>
      <c r="F265" s="25">
        <v>263</v>
      </c>
    </row>
    <row r="266" spans="5:6" x14ac:dyDescent="0.2">
      <c r="E266" s="24">
        <v>265</v>
      </c>
      <c r="F266" s="25">
        <v>264</v>
      </c>
    </row>
    <row r="267" spans="5:6" x14ac:dyDescent="0.2">
      <c r="E267" s="24">
        <v>266</v>
      </c>
      <c r="F267" s="25">
        <v>265</v>
      </c>
    </row>
    <row r="268" spans="5:6" x14ac:dyDescent="0.2">
      <c r="E268" s="24">
        <v>267</v>
      </c>
      <c r="F268" s="25">
        <v>266</v>
      </c>
    </row>
    <row r="269" spans="5:6" x14ac:dyDescent="0.2">
      <c r="E269" s="24">
        <v>268</v>
      </c>
      <c r="F269" s="25">
        <v>267</v>
      </c>
    </row>
    <row r="270" spans="5:6" x14ac:dyDescent="0.2">
      <c r="E270" s="24">
        <v>269</v>
      </c>
      <c r="F270" s="25">
        <v>268</v>
      </c>
    </row>
    <row r="271" spans="5:6" x14ac:dyDescent="0.2">
      <c r="E271" s="24">
        <v>270</v>
      </c>
      <c r="F271" s="25">
        <v>269</v>
      </c>
    </row>
    <row r="272" spans="5:6" x14ac:dyDescent="0.2">
      <c r="E272" s="24">
        <v>271</v>
      </c>
      <c r="F272" s="25">
        <v>270</v>
      </c>
    </row>
    <row r="273" spans="5:6" x14ac:dyDescent="0.2">
      <c r="E273" s="24">
        <v>272</v>
      </c>
      <c r="F273" s="25">
        <v>271</v>
      </c>
    </row>
    <row r="274" spans="5:6" x14ac:dyDescent="0.2">
      <c r="E274" s="24">
        <v>273</v>
      </c>
      <c r="F274" s="25">
        <v>272</v>
      </c>
    </row>
    <row r="275" spans="5:6" x14ac:dyDescent="0.2">
      <c r="E275" s="24">
        <v>274</v>
      </c>
      <c r="F275" s="25">
        <v>273</v>
      </c>
    </row>
    <row r="276" spans="5:6" x14ac:dyDescent="0.2">
      <c r="E276" s="24">
        <v>275</v>
      </c>
      <c r="F276" s="25">
        <v>274</v>
      </c>
    </row>
    <row r="277" spans="5:6" x14ac:dyDescent="0.2">
      <c r="E277" s="24">
        <v>276</v>
      </c>
      <c r="F277" s="25">
        <v>275</v>
      </c>
    </row>
    <row r="278" spans="5:6" x14ac:dyDescent="0.2">
      <c r="E278" s="24">
        <v>277</v>
      </c>
      <c r="F278" s="25">
        <v>276</v>
      </c>
    </row>
    <row r="279" spans="5:6" x14ac:dyDescent="0.2">
      <c r="E279" s="24">
        <v>278</v>
      </c>
      <c r="F279" s="25">
        <v>277</v>
      </c>
    </row>
    <row r="280" spans="5:6" x14ac:dyDescent="0.2">
      <c r="E280" s="24">
        <v>279</v>
      </c>
      <c r="F280" s="25">
        <v>278</v>
      </c>
    </row>
    <row r="281" spans="5:6" x14ac:dyDescent="0.2">
      <c r="E281" s="24">
        <v>280</v>
      </c>
      <c r="F281" s="25">
        <v>279</v>
      </c>
    </row>
    <row r="282" spans="5:6" x14ac:dyDescent="0.2">
      <c r="E282" s="24">
        <v>281</v>
      </c>
      <c r="F282" s="25">
        <v>280</v>
      </c>
    </row>
    <row r="283" spans="5:6" x14ac:dyDescent="0.2">
      <c r="E283" s="24">
        <v>282</v>
      </c>
      <c r="F283" s="25">
        <v>281</v>
      </c>
    </row>
    <row r="284" spans="5:6" x14ac:dyDescent="0.2">
      <c r="E284" s="24">
        <v>283</v>
      </c>
      <c r="F284" s="25">
        <v>282</v>
      </c>
    </row>
    <row r="285" spans="5:6" x14ac:dyDescent="0.2">
      <c r="E285" s="24">
        <v>284</v>
      </c>
      <c r="F285" s="25">
        <v>283</v>
      </c>
    </row>
    <row r="286" spans="5:6" x14ac:dyDescent="0.2">
      <c r="E286" s="24">
        <v>285</v>
      </c>
      <c r="F286" s="25">
        <v>284</v>
      </c>
    </row>
    <row r="287" spans="5:6" x14ac:dyDescent="0.2">
      <c r="E287" s="24">
        <v>286</v>
      </c>
      <c r="F287" s="25">
        <v>285</v>
      </c>
    </row>
    <row r="288" spans="5:6" x14ac:dyDescent="0.2">
      <c r="E288" s="24">
        <v>287</v>
      </c>
      <c r="F288" s="25">
        <v>286</v>
      </c>
    </row>
    <row r="289" spans="5:6" x14ac:dyDescent="0.2">
      <c r="E289" s="24">
        <v>288</v>
      </c>
      <c r="F289" s="25">
        <v>287</v>
      </c>
    </row>
    <row r="290" spans="5:6" x14ac:dyDescent="0.2">
      <c r="E290" s="24">
        <v>289</v>
      </c>
      <c r="F290" s="25">
        <v>288</v>
      </c>
    </row>
    <row r="291" spans="5:6" x14ac:dyDescent="0.2">
      <c r="E291" s="24">
        <v>290</v>
      </c>
      <c r="F291" s="25">
        <v>289</v>
      </c>
    </row>
    <row r="292" spans="5:6" x14ac:dyDescent="0.2">
      <c r="E292" s="24">
        <v>291</v>
      </c>
      <c r="F292" s="25">
        <v>290</v>
      </c>
    </row>
    <row r="293" spans="5:6" x14ac:dyDescent="0.2">
      <c r="E293" s="24">
        <v>292</v>
      </c>
      <c r="F293" s="25">
        <v>291</v>
      </c>
    </row>
    <row r="294" spans="5:6" x14ac:dyDescent="0.2">
      <c r="E294" s="24">
        <v>293</v>
      </c>
      <c r="F294" s="25">
        <v>292</v>
      </c>
    </row>
    <row r="295" spans="5:6" x14ac:dyDescent="0.2">
      <c r="E295" s="24">
        <v>294</v>
      </c>
      <c r="F295" s="25">
        <v>293</v>
      </c>
    </row>
    <row r="296" spans="5:6" x14ac:dyDescent="0.2">
      <c r="E296" s="24">
        <v>295</v>
      </c>
      <c r="F296" s="25">
        <v>294</v>
      </c>
    </row>
    <row r="297" spans="5:6" x14ac:dyDescent="0.2">
      <c r="E297" s="24">
        <v>296</v>
      </c>
      <c r="F297" s="25">
        <v>295</v>
      </c>
    </row>
    <row r="298" spans="5:6" x14ac:dyDescent="0.2">
      <c r="E298" s="24">
        <v>297</v>
      </c>
      <c r="F298" s="25">
        <v>296</v>
      </c>
    </row>
    <row r="299" spans="5:6" x14ac:dyDescent="0.2">
      <c r="E299" s="24">
        <v>298</v>
      </c>
      <c r="F299" s="25">
        <v>297</v>
      </c>
    </row>
    <row r="300" spans="5:6" x14ac:dyDescent="0.2">
      <c r="E300" s="24">
        <v>299</v>
      </c>
      <c r="F300" s="25">
        <v>298</v>
      </c>
    </row>
    <row r="301" spans="5:6" x14ac:dyDescent="0.2">
      <c r="E301" s="24">
        <v>300</v>
      </c>
      <c r="F301" s="25">
        <v>299</v>
      </c>
    </row>
    <row r="302" spans="5:6" x14ac:dyDescent="0.2">
      <c r="E302" s="24">
        <v>301</v>
      </c>
      <c r="F302" s="25">
        <v>300</v>
      </c>
    </row>
    <row r="303" spans="5:6" x14ac:dyDescent="0.2">
      <c r="E303" s="24">
        <v>302</v>
      </c>
      <c r="F303" s="25">
        <v>301</v>
      </c>
    </row>
    <row r="304" spans="5:6" x14ac:dyDescent="0.2">
      <c r="E304" s="24">
        <v>303</v>
      </c>
      <c r="F304" s="25">
        <v>302</v>
      </c>
    </row>
    <row r="305" spans="5:6" x14ac:dyDescent="0.2">
      <c r="E305" s="24">
        <v>304</v>
      </c>
      <c r="F305" s="25">
        <v>303</v>
      </c>
    </row>
    <row r="306" spans="5:6" x14ac:dyDescent="0.2">
      <c r="E306" s="24">
        <v>305</v>
      </c>
      <c r="F306" s="25">
        <v>304</v>
      </c>
    </row>
    <row r="307" spans="5:6" x14ac:dyDescent="0.2">
      <c r="E307" s="24">
        <v>306</v>
      </c>
      <c r="F307" s="25">
        <v>305</v>
      </c>
    </row>
    <row r="308" spans="5:6" x14ac:dyDescent="0.2">
      <c r="E308" s="24">
        <v>307</v>
      </c>
      <c r="F308" s="25">
        <v>306</v>
      </c>
    </row>
    <row r="309" spans="5:6" x14ac:dyDescent="0.2">
      <c r="E309" s="24">
        <v>308</v>
      </c>
      <c r="F309" s="25">
        <v>307</v>
      </c>
    </row>
    <row r="310" spans="5:6" x14ac:dyDescent="0.2">
      <c r="E310" s="24">
        <v>309</v>
      </c>
      <c r="F310" s="25">
        <v>308</v>
      </c>
    </row>
    <row r="311" spans="5:6" x14ac:dyDescent="0.2">
      <c r="E311" s="24">
        <v>310</v>
      </c>
      <c r="F311" s="25">
        <v>309</v>
      </c>
    </row>
    <row r="312" spans="5:6" x14ac:dyDescent="0.2">
      <c r="E312" s="24">
        <v>311</v>
      </c>
      <c r="F312" s="25">
        <v>310</v>
      </c>
    </row>
    <row r="313" spans="5:6" x14ac:dyDescent="0.2">
      <c r="E313" s="24">
        <v>312</v>
      </c>
      <c r="F313" s="25">
        <v>311</v>
      </c>
    </row>
    <row r="314" spans="5:6" x14ac:dyDescent="0.2">
      <c r="E314" s="24">
        <v>313</v>
      </c>
      <c r="F314" s="25">
        <v>312</v>
      </c>
    </row>
    <row r="315" spans="5:6" x14ac:dyDescent="0.2">
      <c r="E315" s="24">
        <v>314</v>
      </c>
      <c r="F315" s="25">
        <v>313</v>
      </c>
    </row>
    <row r="316" spans="5:6" x14ac:dyDescent="0.2">
      <c r="E316" s="24">
        <v>315</v>
      </c>
      <c r="F316" s="25">
        <v>314</v>
      </c>
    </row>
    <row r="317" spans="5:6" x14ac:dyDescent="0.2">
      <c r="E317" s="24">
        <v>316</v>
      </c>
      <c r="F317" s="25">
        <v>315</v>
      </c>
    </row>
    <row r="318" spans="5:6" x14ac:dyDescent="0.2">
      <c r="E318" s="24">
        <v>317</v>
      </c>
      <c r="F318" s="25">
        <v>316</v>
      </c>
    </row>
    <row r="319" spans="5:6" x14ac:dyDescent="0.2">
      <c r="E319" s="24">
        <v>318</v>
      </c>
      <c r="F319" s="25">
        <v>317</v>
      </c>
    </row>
    <row r="320" spans="5:6" x14ac:dyDescent="0.2">
      <c r="E320" s="24">
        <v>319</v>
      </c>
      <c r="F320" s="25">
        <v>318</v>
      </c>
    </row>
    <row r="321" spans="5:6" x14ac:dyDescent="0.2">
      <c r="E321" s="24">
        <v>320</v>
      </c>
      <c r="F321" s="25">
        <v>319</v>
      </c>
    </row>
    <row r="322" spans="5:6" x14ac:dyDescent="0.2">
      <c r="E322" s="24">
        <v>321</v>
      </c>
      <c r="F322" s="25">
        <v>320</v>
      </c>
    </row>
    <row r="323" spans="5:6" x14ac:dyDescent="0.2">
      <c r="E323" s="24">
        <v>322</v>
      </c>
      <c r="F323" s="25">
        <v>321</v>
      </c>
    </row>
    <row r="324" spans="5:6" x14ac:dyDescent="0.2">
      <c r="E324" s="24">
        <v>323</v>
      </c>
      <c r="F324" s="25">
        <v>322</v>
      </c>
    </row>
    <row r="325" spans="5:6" x14ac:dyDescent="0.2">
      <c r="E325" s="24">
        <v>324</v>
      </c>
      <c r="F325" s="25">
        <v>323</v>
      </c>
    </row>
    <row r="326" spans="5:6" x14ac:dyDescent="0.2">
      <c r="E326" s="24">
        <v>325</v>
      </c>
      <c r="F326" s="25">
        <v>324</v>
      </c>
    </row>
    <row r="327" spans="5:6" x14ac:dyDescent="0.2">
      <c r="E327" s="24">
        <v>326</v>
      </c>
      <c r="F327" s="25">
        <v>325</v>
      </c>
    </row>
    <row r="328" spans="5:6" x14ac:dyDescent="0.2">
      <c r="E328" s="24">
        <v>327</v>
      </c>
      <c r="F328" s="25">
        <v>326</v>
      </c>
    </row>
    <row r="329" spans="5:6" x14ac:dyDescent="0.2">
      <c r="E329" s="24">
        <v>328</v>
      </c>
      <c r="F329" s="25">
        <v>327</v>
      </c>
    </row>
    <row r="330" spans="5:6" x14ac:dyDescent="0.2">
      <c r="E330" s="24">
        <v>329</v>
      </c>
      <c r="F330" s="25">
        <v>328</v>
      </c>
    </row>
    <row r="331" spans="5:6" x14ac:dyDescent="0.2">
      <c r="E331" s="24">
        <v>330</v>
      </c>
      <c r="F331" s="25">
        <v>329</v>
      </c>
    </row>
    <row r="332" spans="5:6" x14ac:dyDescent="0.2">
      <c r="E332" s="24">
        <v>331</v>
      </c>
      <c r="F332" s="25">
        <v>330</v>
      </c>
    </row>
    <row r="333" spans="5:6" x14ac:dyDescent="0.2">
      <c r="E333" s="24">
        <v>332</v>
      </c>
      <c r="F333" s="25">
        <v>331</v>
      </c>
    </row>
    <row r="334" spans="5:6" x14ac:dyDescent="0.2">
      <c r="E334" s="24">
        <v>333</v>
      </c>
      <c r="F334" s="25">
        <v>332</v>
      </c>
    </row>
    <row r="335" spans="5:6" x14ac:dyDescent="0.2">
      <c r="E335" s="24">
        <v>334</v>
      </c>
      <c r="F335" s="25">
        <v>333</v>
      </c>
    </row>
    <row r="336" spans="5:6" x14ac:dyDescent="0.2">
      <c r="E336" s="24">
        <v>335</v>
      </c>
      <c r="F336" s="25">
        <v>334</v>
      </c>
    </row>
    <row r="337" spans="5:6" x14ac:dyDescent="0.2">
      <c r="E337" s="24">
        <v>336</v>
      </c>
      <c r="F337" s="25">
        <v>335</v>
      </c>
    </row>
    <row r="338" spans="5:6" x14ac:dyDescent="0.2">
      <c r="E338" s="24">
        <v>337</v>
      </c>
      <c r="F338" s="25">
        <v>336</v>
      </c>
    </row>
    <row r="339" spans="5:6" x14ac:dyDescent="0.2">
      <c r="E339" s="24">
        <v>338</v>
      </c>
      <c r="F339" s="25">
        <v>337</v>
      </c>
    </row>
    <row r="340" spans="5:6" x14ac:dyDescent="0.2">
      <c r="E340" s="24">
        <v>339</v>
      </c>
      <c r="F340" s="25">
        <v>338</v>
      </c>
    </row>
    <row r="341" spans="5:6" x14ac:dyDescent="0.2">
      <c r="E341" s="24">
        <v>340</v>
      </c>
      <c r="F341" s="25">
        <v>339</v>
      </c>
    </row>
    <row r="342" spans="5:6" x14ac:dyDescent="0.2">
      <c r="E342" s="24">
        <v>341</v>
      </c>
      <c r="F342" s="25">
        <v>340</v>
      </c>
    </row>
    <row r="343" spans="5:6" x14ac:dyDescent="0.2">
      <c r="E343" s="24">
        <v>342</v>
      </c>
      <c r="F343" s="25">
        <v>341</v>
      </c>
    </row>
    <row r="344" spans="5:6" x14ac:dyDescent="0.2">
      <c r="E344" s="24">
        <v>343</v>
      </c>
      <c r="F344" s="25">
        <v>342</v>
      </c>
    </row>
    <row r="345" spans="5:6" x14ac:dyDescent="0.2">
      <c r="E345" s="24">
        <v>344</v>
      </c>
      <c r="F345" s="25">
        <v>343</v>
      </c>
    </row>
    <row r="346" spans="5:6" x14ac:dyDescent="0.2">
      <c r="E346" s="24">
        <v>345</v>
      </c>
      <c r="F346" s="25">
        <v>344</v>
      </c>
    </row>
    <row r="347" spans="5:6" x14ac:dyDescent="0.2">
      <c r="E347" s="24">
        <v>346</v>
      </c>
      <c r="F347" s="25">
        <v>345</v>
      </c>
    </row>
    <row r="348" spans="5:6" x14ac:dyDescent="0.2">
      <c r="E348" s="24">
        <v>347</v>
      </c>
      <c r="F348" s="25">
        <v>346</v>
      </c>
    </row>
    <row r="349" spans="5:6" x14ac:dyDescent="0.2">
      <c r="E349" s="24">
        <v>348</v>
      </c>
      <c r="F349" s="25">
        <v>347</v>
      </c>
    </row>
    <row r="350" spans="5:6" x14ac:dyDescent="0.2">
      <c r="E350" s="24">
        <v>349</v>
      </c>
      <c r="F350" s="25">
        <v>348</v>
      </c>
    </row>
    <row r="351" spans="5:6" x14ac:dyDescent="0.2">
      <c r="E351" s="24">
        <v>350</v>
      </c>
      <c r="F351" s="25">
        <v>349</v>
      </c>
    </row>
    <row r="352" spans="5:6" x14ac:dyDescent="0.2">
      <c r="E352" s="24">
        <v>351</v>
      </c>
      <c r="F352" s="25">
        <v>350</v>
      </c>
    </row>
    <row r="353" spans="5:6" x14ac:dyDescent="0.2">
      <c r="E353" s="24">
        <v>352</v>
      </c>
      <c r="F353" s="25">
        <v>351</v>
      </c>
    </row>
    <row r="354" spans="5:6" x14ac:dyDescent="0.2">
      <c r="E354" s="24">
        <v>353</v>
      </c>
      <c r="F354" s="25">
        <v>352</v>
      </c>
    </row>
    <row r="355" spans="5:6" x14ac:dyDescent="0.2">
      <c r="E355" s="24">
        <v>354</v>
      </c>
      <c r="F355" s="25">
        <v>353</v>
      </c>
    </row>
    <row r="356" spans="5:6" x14ac:dyDescent="0.2">
      <c r="E356" s="24">
        <v>355</v>
      </c>
      <c r="F356" s="25">
        <v>354</v>
      </c>
    </row>
    <row r="357" spans="5:6" x14ac:dyDescent="0.2">
      <c r="E357" s="24">
        <v>356</v>
      </c>
      <c r="F357" s="25">
        <v>355</v>
      </c>
    </row>
    <row r="358" spans="5:6" x14ac:dyDescent="0.2">
      <c r="E358" s="24">
        <v>357</v>
      </c>
      <c r="F358" s="25">
        <v>356</v>
      </c>
    </row>
    <row r="359" spans="5:6" x14ac:dyDescent="0.2">
      <c r="E359" s="24">
        <v>358</v>
      </c>
      <c r="F359" s="25">
        <v>357</v>
      </c>
    </row>
    <row r="360" spans="5:6" x14ac:dyDescent="0.2">
      <c r="E360" s="24">
        <v>359</v>
      </c>
      <c r="F360" s="25">
        <v>358</v>
      </c>
    </row>
    <row r="361" spans="5:6" x14ac:dyDescent="0.2">
      <c r="E361" s="24">
        <v>360</v>
      </c>
      <c r="F361" s="25">
        <v>359</v>
      </c>
    </row>
    <row r="362" spans="5:6" x14ac:dyDescent="0.2">
      <c r="E362" s="24">
        <v>361</v>
      </c>
      <c r="F362" s="25">
        <v>360</v>
      </c>
    </row>
    <row r="363" spans="5:6" x14ac:dyDescent="0.2">
      <c r="E363" s="24">
        <v>362</v>
      </c>
      <c r="F363" s="25">
        <v>361</v>
      </c>
    </row>
    <row r="364" spans="5:6" x14ac:dyDescent="0.2">
      <c r="E364" s="24">
        <v>363</v>
      </c>
      <c r="F364" s="25">
        <v>362</v>
      </c>
    </row>
    <row r="365" spans="5:6" x14ac:dyDescent="0.2">
      <c r="E365" s="24">
        <v>364</v>
      </c>
      <c r="F365" s="25">
        <v>363</v>
      </c>
    </row>
    <row r="366" spans="5:6" x14ac:dyDescent="0.2">
      <c r="E366" s="24">
        <v>365</v>
      </c>
      <c r="F366" s="25">
        <v>364</v>
      </c>
    </row>
    <row r="367" spans="5:6" x14ac:dyDescent="0.2">
      <c r="E367" s="24">
        <v>366</v>
      </c>
      <c r="F367" s="25">
        <v>365</v>
      </c>
    </row>
  </sheetData>
  <dataConsolidate/>
  <mergeCells count="1">
    <mergeCell ref="B6:D8"/>
  </mergeCells>
  <dataValidations count="2">
    <dataValidation type="list" allowBlank="1" showInputMessage="1" showErrorMessage="1" errorTitle="Error" error="Months in a year are comprised in a [1,12] interval" sqref="B3">
      <formula1>$I$3:$I$14</formula1>
    </dataValidation>
    <dataValidation type="list" allowBlank="1" showInputMessage="1" showErrorMessage="1" errorTitle="Error" error="Days in a month are comprised in the [1,31] interval" sqref="C3">
      <formula1>$H$3:$H$33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L14"/>
  <sheetViews>
    <sheetView zoomScaleNormal="100" workbookViewId="0">
      <selection activeCell="D23" sqref="D23"/>
    </sheetView>
  </sheetViews>
  <sheetFormatPr defaultRowHeight="15" x14ac:dyDescent="0.25"/>
  <cols>
    <col min="1" max="1" width="9.140625" style="31"/>
    <col min="2" max="2" width="17.7109375" style="31" customWidth="1"/>
    <col min="3" max="3" width="18" style="31" customWidth="1"/>
    <col min="4" max="10" width="9.140625" style="31"/>
    <col min="11" max="11" width="9.140625" style="31" hidden="1" customWidth="1"/>
    <col min="12" max="265" width="9.140625" style="31"/>
    <col min="266" max="267" width="17.28515625" style="31" customWidth="1"/>
    <col min="268" max="521" width="9.140625" style="31"/>
    <col min="522" max="523" width="17.28515625" style="31" customWidth="1"/>
    <col min="524" max="777" width="9.140625" style="31"/>
    <col min="778" max="779" width="17.28515625" style="31" customWidth="1"/>
    <col min="780" max="1033" width="9.140625" style="31"/>
    <col min="1034" max="1035" width="17.28515625" style="31" customWidth="1"/>
    <col min="1036" max="1289" width="9.140625" style="31"/>
    <col min="1290" max="1291" width="17.28515625" style="31" customWidth="1"/>
    <col min="1292" max="1545" width="9.140625" style="31"/>
    <col min="1546" max="1547" width="17.28515625" style="31" customWidth="1"/>
    <col min="1548" max="1801" width="9.140625" style="31"/>
    <col min="1802" max="1803" width="17.28515625" style="31" customWidth="1"/>
    <col min="1804" max="2057" width="9.140625" style="31"/>
    <col min="2058" max="2059" width="17.28515625" style="31" customWidth="1"/>
    <col min="2060" max="2313" width="9.140625" style="31"/>
    <col min="2314" max="2315" width="17.28515625" style="31" customWidth="1"/>
    <col min="2316" max="2569" width="9.140625" style="31"/>
    <col min="2570" max="2571" width="17.28515625" style="31" customWidth="1"/>
    <col min="2572" max="2825" width="9.140625" style="31"/>
    <col min="2826" max="2827" width="17.28515625" style="31" customWidth="1"/>
    <col min="2828" max="3081" width="9.140625" style="31"/>
    <col min="3082" max="3083" width="17.28515625" style="31" customWidth="1"/>
    <col min="3084" max="3337" width="9.140625" style="31"/>
    <col min="3338" max="3339" width="17.28515625" style="31" customWidth="1"/>
    <col min="3340" max="3593" width="9.140625" style="31"/>
    <col min="3594" max="3595" width="17.28515625" style="31" customWidth="1"/>
    <col min="3596" max="3849" width="9.140625" style="31"/>
    <col min="3850" max="3851" width="17.28515625" style="31" customWidth="1"/>
    <col min="3852" max="4105" width="9.140625" style="31"/>
    <col min="4106" max="4107" width="17.28515625" style="31" customWidth="1"/>
    <col min="4108" max="4361" width="9.140625" style="31"/>
    <col min="4362" max="4363" width="17.28515625" style="31" customWidth="1"/>
    <col min="4364" max="4617" width="9.140625" style="31"/>
    <col min="4618" max="4619" width="17.28515625" style="31" customWidth="1"/>
    <col min="4620" max="4873" width="9.140625" style="31"/>
    <col min="4874" max="4875" width="17.28515625" style="31" customWidth="1"/>
    <col min="4876" max="5129" width="9.140625" style="31"/>
    <col min="5130" max="5131" width="17.28515625" style="31" customWidth="1"/>
    <col min="5132" max="5385" width="9.140625" style="31"/>
    <col min="5386" max="5387" width="17.28515625" style="31" customWidth="1"/>
    <col min="5388" max="5641" width="9.140625" style="31"/>
    <col min="5642" max="5643" width="17.28515625" style="31" customWidth="1"/>
    <col min="5644" max="5897" width="9.140625" style="31"/>
    <col min="5898" max="5899" width="17.28515625" style="31" customWidth="1"/>
    <col min="5900" max="6153" width="9.140625" style="31"/>
    <col min="6154" max="6155" width="17.28515625" style="31" customWidth="1"/>
    <col min="6156" max="6409" width="9.140625" style="31"/>
    <col min="6410" max="6411" width="17.28515625" style="31" customWidth="1"/>
    <col min="6412" max="6665" width="9.140625" style="31"/>
    <col min="6666" max="6667" width="17.28515625" style="31" customWidth="1"/>
    <col min="6668" max="6921" width="9.140625" style="31"/>
    <col min="6922" max="6923" width="17.28515625" style="31" customWidth="1"/>
    <col min="6924" max="7177" width="9.140625" style="31"/>
    <col min="7178" max="7179" width="17.28515625" style="31" customWidth="1"/>
    <col min="7180" max="7433" width="9.140625" style="31"/>
    <col min="7434" max="7435" width="17.28515625" style="31" customWidth="1"/>
    <col min="7436" max="7689" width="9.140625" style="31"/>
    <col min="7690" max="7691" width="17.28515625" style="31" customWidth="1"/>
    <col min="7692" max="7945" width="9.140625" style="31"/>
    <col min="7946" max="7947" width="17.28515625" style="31" customWidth="1"/>
    <col min="7948" max="8201" width="9.140625" style="31"/>
    <col min="8202" max="8203" width="17.28515625" style="31" customWidth="1"/>
    <col min="8204" max="8457" width="9.140625" style="31"/>
    <col min="8458" max="8459" width="17.28515625" style="31" customWidth="1"/>
    <col min="8460" max="8713" width="9.140625" style="31"/>
    <col min="8714" max="8715" width="17.28515625" style="31" customWidth="1"/>
    <col min="8716" max="8969" width="9.140625" style="31"/>
    <col min="8970" max="8971" width="17.28515625" style="31" customWidth="1"/>
    <col min="8972" max="9225" width="9.140625" style="31"/>
    <col min="9226" max="9227" width="17.28515625" style="31" customWidth="1"/>
    <col min="9228" max="9481" width="9.140625" style="31"/>
    <col min="9482" max="9483" width="17.28515625" style="31" customWidth="1"/>
    <col min="9484" max="9737" width="9.140625" style="31"/>
    <col min="9738" max="9739" width="17.28515625" style="31" customWidth="1"/>
    <col min="9740" max="9993" width="9.140625" style="31"/>
    <col min="9994" max="9995" width="17.28515625" style="31" customWidth="1"/>
    <col min="9996" max="10249" width="9.140625" style="31"/>
    <col min="10250" max="10251" width="17.28515625" style="31" customWidth="1"/>
    <col min="10252" max="10505" width="9.140625" style="31"/>
    <col min="10506" max="10507" width="17.28515625" style="31" customWidth="1"/>
    <col min="10508" max="10761" width="9.140625" style="31"/>
    <col min="10762" max="10763" width="17.28515625" style="31" customWidth="1"/>
    <col min="10764" max="11017" width="9.140625" style="31"/>
    <col min="11018" max="11019" width="17.28515625" style="31" customWidth="1"/>
    <col min="11020" max="11273" width="9.140625" style="31"/>
    <col min="11274" max="11275" width="17.28515625" style="31" customWidth="1"/>
    <col min="11276" max="11529" width="9.140625" style="31"/>
    <col min="11530" max="11531" width="17.28515625" style="31" customWidth="1"/>
    <col min="11532" max="11785" width="9.140625" style="31"/>
    <col min="11786" max="11787" width="17.28515625" style="31" customWidth="1"/>
    <col min="11788" max="12041" width="9.140625" style="31"/>
    <col min="12042" max="12043" width="17.28515625" style="31" customWidth="1"/>
    <col min="12044" max="12297" width="9.140625" style="31"/>
    <col min="12298" max="12299" width="17.28515625" style="31" customWidth="1"/>
    <col min="12300" max="12553" width="9.140625" style="31"/>
    <col min="12554" max="12555" width="17.28515625" style="31" customWidth="1"/>
    <col min="12556" max="12809" width="9.140625" style="31"/>
    <col min="12810" max="12811" width="17.28515625" style="31" customWidth="1"/>
    <col min="12812" max="13065" width="9.140625" style="31"/>
    <col min="13066" max="13067" width="17.28515625" style="31" customWidth="1"/>
    <col min="13068" max="13321" width="9.140625" style="31"/>
    <col min="13322" max="13323" width="17.28515625" style="31" customWidth="1"/>
    <col min="13324" max="13577" width="9.140625" style="31"/>
    <col min="13578" max="13579" width="17.28515625" style="31" customWidth="1"/>
    <col min="13580" max="13833" width="9.140625" style="31"/>
    <col min="13834" max="13835" width="17.28515625" style="31" customWidth="1"/>
    <col min="13836" max="14089" width="9.140625" style="31"/>
    <col min="14090" max="14091" width="17.28515625" style="31" customWidth="1"/>
    <col min="14092" max="14345" width="9.140625" style="31"/>
    <col min="14346" max="14347" width="17.28515625" style="31" customWidth="1"/>
    <col min="14348" max="14601" width="9.140625" style="31"/>
    <col min="14602" max="14603" width="17.28515625" style="31" customWidth="1"/>
    <col min="14604" max="14857" width="9.140625" style="31"/>
    <col min="14858" max="14859" width="17.28515625" style="31" customWidth="1"/>
    <col min="14860" max="15113" width="9.140625" style="31"/>
    <col min="15114" max="15115" width="17.28515625" style="31" customWidth="1"/>
    <col min="15116" max="15369" width="9.140625" style="31"/>
    <col min="15370" max="15371" width="17.28515625" style="31" customWidth="1"/>
    <col min="15372" max="15625" width="9.140625" style="31"/>
    <col min="15626" max="15627" width="17.28515625" style="31" customWidth="1"/>
    <col min="15628" max="15881" width="9.140625" style="31"/>
    <col min="15882" max="15883" width="17.28515625" style="31" customWidth="1"/>
    <col min="15884" max="16137" width="9.140625" style="31"/>
    <col min="16138" max="16139" width="17.28515625" style="31" customWidth="1"/>
    <col min="16140" max="16384" width="9.140625" style="31"/>
  </cols>
  <sheetData>
    <row r="1" spans="2:12" ht="53.25" customHeight="1" thickBot="1" x14ac:dyDescent="0.3"/>
    <row r="2" spans="2:12" ht="21" customHeight="1" x14ac:dyDescent="0.35">
      <c r="B2" s="100" t="s">
        <v>53</v>
      </c>
      <c r="C2" s="100"/>
      <c r="H2" s="35" t="s">
        <v>78</v>
      </c>
      <c r="I2" s="36" t="s">
        <v>79</v>
      </c>
      <c r="J2" s="36" t="s">
        <v>81</v>
      </c>
      <c r="K2" s="37" t="s">
        <v>82</v>
      </c>
      <c r="L2" s="38" t="s">
        <v>80</v>
      </c>
    </row>
    <row r="3" spans="2:12" ht="21" customHeight="1" x14ac:dyDescent="0.35">
      <c r="B3" s="34" t="s">
        <v>14</v>
      </c>
      <c r="C3" s="34" t="s">
        <v>15</v>
      </c>
      <c r="H3" s="39"/>
      <c r="I3" s="40"/>
      <c r="J3" s="41"/>
      <c r="K3" s="42">
        <f>J3/1.72</f>
        <v>0</v>
      </c>
      <c r="L3" s="43">
        <f>IF(J3=0,H3*I3/100,H3*K3/100)</f>
        <v>0</v>
      </c>
    </row>
    <row r="4" spans="2:12" ht="21" customHeight="1" x14ac:dyDescent="0.35">
      <c r="B4" s="33">
        <v>11</v>
      </c>
      <c r="C4" s="33">
        <f>IF(B4="","",B4/1.724)</f>
        <v>6.3805104408352671</v>
      </c>
      <c r="H4" s="39"/>
      <c r="I4" s="40"/>
      <c r="J4" s="41"/>
      <c r="K4" s="42">
        <f t="shared" ref="K4:K14" si="0">J4/1.72</f>
        <v>0</v>
      </c>
      <c r="L4" s="43">
        <f>IF(J4=0,H4*I4/100,H4*K4/100)</f>
        <v>0</v>
      </c>
    </row>
    <row r="5" spans="2:12" ht="21" customHeight="1" x14ac:dyDescent="0.35">
      <c r="B5" s="32"/>
      <c r="C5" s="32"/>
      <c r="H5" s="39"/>
      <c r="I5" s="40"/>
      <c r="J5" s="41"/>
      <c r="K5" s="42">
        <f t="shared" si="0"/>
        <v>0</v>
      </c>
      <c r="L5" s="43">
        <f>IF(J5=0,H5*I5/100,H5*K5/100)</f>
        <v>0</v>
      </c>
    </row>
    <row r="6" spans="2:12" ht="21" customHeight="1" x14ac:dyDescent="0.35">
      <c r="B6" s="100" t="s">
        <v>52</v>
      </c>
      <c r="C6" s="100"/>
      <c r="H6" s="39"/>
      <c r="I6" s="40"/>
      <c r="J6" s="41"/>
      <c r="K6" s="42">
        <f t="shared" si="0"/>
        <v>0</v>
      </c>
      <c r="L6" s="43">
        <f>IF(J6=0,H6*I6/100,H6*K6/100)</f>
        <v>0</v>
      </c>
    </row>
    <row r="7" spans="2:12" ht="21" customHeight="1" x14ac:dyDescent="0.35">
      <c r="B7" s="34" t="s">
        <v>15</v>
      </c>
      <c r="C7" s="34" t="s">
        <v>14</v>
      </c>
      <c r="H7" s="44"/>
      <c r="I7" s="40"/>
      <c r="J7" s="40"/>
      <c r="K7" s="42">
        <f t="shared" si="0"/>
        <v>0</v>
      </c>
      <c r="L7" s="43">
        <f t="shared" ref="L7:L14" si="1">IF(J7=0,H7*I7/100,H7*K7/100)</f>
        <v>0</v>
      </c>
    </row>
    <row r="8" spans="2:12" ht="21" customHeight="1" x14ac:dyDescent="0.35">
      <c r="B8" s="33">
        <v>6.3</v>
      </c>
      <c r="C8" s="33">
        <f>IF(B4="","",B8*1.724)</f>
        <v>10.8612</v>
      </c>
      <c r="H8" s="44"/>
      <c r="I8" s="40"/>
      <c r="J8" s="40"/>
      <c r="K8" s="42">
        <f t="shared" si="0"/>
        <v>0</v>
      </c>
      <c r="L8" s="43">
        <f t="shared" si="1"/>
        <v>0</v>
      </c>
    </row>
    <row r="9" spans="2:12" ht="23.25" x14ac:dyDescent="0.25">
      <c r="H9" s="44"/>
      <c r="I9" s="40"/>
      <c r="J9" s="40"/>
      <c r="K9" s="42">
        <f t="shared" si="0"/>
        <v>0</v>
      </c>
      <c r="L9" s="43">
        <f t="shared" si="1"/>
        <v>0</v>
      </c>
    </row>
    <row r="10" spans="2:12" ht="23.25" x14ac:dyDescent="0.25">
      <c r="H10" s="44"/>
      <c r="I10" s="40"/>
      <c r="J10" s="40"/>
      <c r="K10" s="42">
        <f t="shared" si="0"/>
        <v>0</v>
      </c>
      <c r="L10" s="43">
        <f t="shared" si="1"/>
        <v>0</v>
      </c>
    </row>
    <row r="11" spans="2:12" ht="23.25" x14ac:dyDescent="0.25">
      <c r="H11" s="44"/>
      <c r="I11" s="40"/>
      <c r="J11" s="40"/>
      <c r="K11" s="42">
        <f t="shared" si="0"/>
        <v>0</v>
      </c>
      <c r="L11" s="43">
        <f t="shared" si="1"/>
        <v>0</v>
      </c>
    </row>
    <row r="12" spans="2:12" ht="23.25" x14ac:dyDescent="0.25">
      <c r="H12" s="44"/>
      <c r="I12" s="40"/>
      <c r="J12" s="40"/>
      <c r="K12" s="42">
        <f t="shared" si="0"/>
        <v>0</v>
      </c>
      <c r="L12" s="43">
        <f t="shared" si="1"/>
        <v>0</v>
      </c>
    </row>
    <row r="13" spans="2:12" ht="23.25" x14ac:dyDescent="0.25">
      <c r="H13" s="44"/>
      <c r="I13" s="40"/>
      <c r="J13" s="40"/>
      <c r="K13" s="42">
        <f t="shared" si="0"/>
        <v>0</v>
      </c>
      <c r="L13" s="43">
        <f t="shared" si="1"/>
        <v>0</v>
      </c>
    </row>
    <row r="14" spans="2:12" ht="24" thickBot="1" x14ac:dyDescent="0.3">
      <c r="H14" s="45"/>
      <c r="I14" s="46"/>
      <c r="J14" s="46"/>
      <c r="K14" s="47">
        <f t="shared" si="0"/>
        <v>0</v>
      </c>
      <c r="L14" s="48">
        <f t="shared" si="1"/>
        <v>0</v>
      </c>
    </row>
  </sheetData>
  <mergeCells count="2">
    <mergeCell ref="B2:C2"/>
    <mergeCell ref="B6:C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workbookViewId="0">
      <selection activeCell="I3" sqref="I3"/>
    </sheetView>
  </sheetViews>
  <sheetFormatPr defaultRowHeight="15" x14ac:dyDescent="0.25"/>
  <cols>
    <col min="1" max="2" width="9.140625" style="49"/>
    <col min="3" max="3" width="20.140625" style="49" bestFit="1" customWidth="1"/>
    <col min="4" max="4" width="14" style="49" bestFit="1" customWidth="1"/>
    <col min="5" max="5" width="9.140625" style="49" hidden="1" customWidth="1"/>
    <col min="6" max="6" width="10" style="49" bestFit="1" customWidth="1"/>
    <col min="7" max="258" width="9.140625" style="49"/>
    <col min="259" max="259" width="0" style="49" hidden="1" customWidth="1"/>
    <col min="260" max="260" width="9.140625" style="49"/>
    <col min="261" max="261" width="0" style="49" hidden="1" customWidth="1"/>
    <col min="262" max="514" width="9.140625" style="49"/>
    <col min="515" max="515" width="0" style="49" hidden="1" customWidth="1"/>
    <col min="516" max="516" width="9.140625" style="49"/>
    <col min="517" max="517" width="0" style="49" hidden="1" customWidth="1"/>
    <col min="518" max="770" width="9.140625" style="49"/>
    <col min="771" max="771" width="0" style="49" hidden="1" customWidth="1"/>
    <col min="772" max="772" width="9.140625" style="49"/>
    <col min="773" max="773" width="0" style="49" hidden="1" customWidth="1"/>
    <col min="774" max="1026" width="9.140625" style="49"/>
    <col min="1027" max="1027" width="0" style="49" hidden="1" customWidth="1"/>
    <col min="1028" max="1028" width="9.140625" style="49"/>
    <col min="1029" max="1029" width="0" style="49" hidden="1" customWidth="1"/>
    <col min="1030" max="1282" width="9.140625" style="49"/>
    <col min="1283" max="1283" width="0" style="49" hidden="1" customWidth="1"/>
    <col min="1284" max="1284" width="9.140625" style="49"/>
    <col min="1285" max="1285" width="0" style="49" hidden="1" customWidth="1"/>
    <col min="1286" max="1538" width="9.140625" style="49"/>
    <col min="1539" max="1539" width="0" style="49" hidden="1" customWidth="1"/>
    <col min="1540" max="1540" width="9.140625" style="49"/>
    <col min="1541" max="1541" width="0" style="49" hidden="1" customWidth="1"/>
    <col min="1542" max="1794" width="9.140625" style="49"/>
    <col min="1795" max="1795" width="0" style="49" hidden="1" customWidth="1"/>
    <col min="1796" max="1796" width="9.140625" style="49"/>
    <col min="1797" max="1797" width="0" style="49" hidden="1" customWidth="1"/>
    <col min="1798" max="2050" width="9.140625" style="49"/>
    <col min="2051" max="2051" width="0" style="49" hidden="1" customWidth="1"/>
    <col min="2052" max="2052" width="9.140625" style="49"/>
    <col min="2053" max="2053" width="0" style="49" hidden="1" customWidth="1"/>
    <col min="2054" max="2306" width="9.140625" style="49"/>
    <col min="2307" max="2307" width="0" style="49" hidden="1" customWidth="1"/>
    <col min="2308" max="2308" width="9.140625" style="49"/>
    <col min="2309" max="2309" width="0" style="49" hidden="1" customWidth="1"/>
    <col min="2310" max="2562" width="9.140625" style="49"/>
    <col min="2563" max="2563" width="0" style="49" hidden="1" customWidth="1"/>
    <col min="2564" max="2564" width="9.140625" style="49"/>
    <col min="2565" max="2565" width="0" style="49" hidden="1" customWidth="1"/>
    <col min="2566" max="2818" width="9.140625" style="49"/>
    <col min="2819" max="2819" width="0" style="49" hidden="1" customWidth="1"/>
    <col min="2820" max="2820" width="9.140625" style="49"/>
    <col min="2821" max="2821" width="0" style="49" hidden="1" customWidth="1"/>
    <col min="2822" max="3074" width="9.140625" style="49"/>
    <col min="3075" max="3075" width="0" style="49" hidden="1" customWidth="1"/>
    <col min="3076" max="3076" width="9.140625" style="49"/>
    <col min="3077" max="3077" width="0" style="49" hidden="1" customWidth="1"/>
    <col min="3078" max="3330" width="9.140625" style="49"/>
    <col min="3331" max="3331" width="0" style="49" hidden="1" customWidth="1"/>
    <col min="3332" max="3332" width="9.140625" style="49"/>
    <col min="3333" max="3333" width="0" style="49" hidden="1" customWidth="1"/>
    <col min="3334" max="3586" width="9.140625" style="49"/>
    <col min="3587" max="3587" width="0" style="49" hidden="1" customWidth="1"/>
    <col min="3588" max="3588" width="9.140625" style="49"/>
    <col min="3589" max="3589" width="0" style="49" hidden="1" customWidth="1"/>
    <col min="3590" max="3842" width="9.140625" style="49"/>
    <col min="3843" max="3843" width="0" style="49" hidden="1" customWidth="1"/>
    <col min="3844" max="3844" width="9.140625" style="49"/>
    <col min="3845" max="3845" width="0" style="49" hidden="1" customWidth="1"/>
    <col min="3846" max="4098" width="9.140625" style="49"/>
    <col min="4099" max="4099" width="0" style="49" hidden="1" customWidth="1"/>
    <col min="4100" max="4100" width="9.140625" style="49"/>
    <col min="4101" max="4101" width="0" style="49" hidden="1" customWidth="1"/>
    <col min="4102" max="4354" width="9.140625" style="49"/>
    <col min="4355" max="4355" width="0" style="49" hidden="1" customWidth="1"/>
    <col min="4356" max="4356" width="9.140625" style="49"/>
    <col min="4357" max="4357" width="0" style="49" hidden="1" customWidth="1"/>
    <col min="4358" max="4610" width="9.140625" style="49"/>
    <col min="4611" max="4611" width="0" style="49" hidden="1" customWidth="1"/>
    <col min="4612" max="4612" width="9.140625" style="49"/>
    <col min="4613" max="4613" width="0" style="49" hidden="1" customWidth="1"/>
    <col min="4614" max="4866" width="9.140625" style="49"/>
    <col min="4867" max="4867" width="0" style="49" hidden="1" customWidth="1"/>
    <col min="4868" max="4868" width="9.140625" style="49"/>
    <col min="4869" max="4869" width="0" style="49" hidden="1" customWidth="1"/>
    <col min="4870" max="5122" width="9.140625" style="49"/>
    <col min="5123" max="5123" width="0" style="49" hidden="1" customWidth="1"/>
    <col min="5124" max="5124" width="9.140625" style="49"/>
    <col min="5125" max="5125" width="0" style="49" hidden="1" customWidth="1"/>
    <col min="5126" max="5378" width="9.140625" style="49"/>
    <col min="5379" max="5379" width="0" style="49" hidden="1" customWidth="1"/>
    <col min="5380" max="5380" width="9.140625" style="49"/>
    <col min="5381" max="5381" width="0" style="49" hidden="1" customWidth="1"/>
    <col min="5382" max="5634" width="9.140625" style="49"/>
    <col min="5635" max="5635" width="0" style="49" hidden="1" customWidth="1"/>
    <col min="5636" max="5636" width="9.140625" style="49"/>
    <col min="5637" max="5637" width="0" style="49" hidden="1" customWidth="1"/>
    <col min="5638" max="5890" width="9.140625" style="49"/>
    <col min="5891" max="5891" width="0" style="49" hidden="1" customWidth="1"/>
    <col min="5892" max="5892" width="9.140625" style="49"/>
    <col min="5893" max="5893" width="0" style="49" hidden="1" customWidth="1"/>
    <col min="5894" max="6146" width="9.140625" style="49"/>
    <col min="6147" max="6147" width="0" style="49" hidden="1" customWidth="1"/>
    <col min="6148" max="6148" width="9.140625" style="49"/>
    <col min="6149" max="6149" width="0" style="49" hidden="1" customWidth="1"/>
    <col min="6150" max="6402" width="9.140625" style="49"/>
    <col min="6403" max="6403" width="0" style="49" hidden="1" customWidth="1"/>
    <col min="6404" max="6404" width="9.140625" style="49"/>
    <col min="6405" max="6405" width="0" style="49" hidden="1" customWidth="1"/>
    <col min="6406" max="6658" width="9.140625" style="49"/>
    <col min="6659" max="6659" width="0" style="49" hidden="1" customWidth="1"/>
    <col min="6660" max="6660" width="9.140625" style="49"/>
    <col min="6661" max="6661" width="0" style="49" hidden="1" customWidth="1"/>
    <col min="6662" max="6914" width="9.140625" style="49"/>
    <col min="6915" max="6915" width="0" style="49" hidden="1" customWidth="1"/>
    <col min="6916" max="6916" width="9.140625" style="49"/>
    <col min="6917" max="6917" width="0" style="49" hidden="1" customWidth="1"/>
    <col min="6918" max="7170" width="9.140625" style="49"/>
    <col min="7171" max="7171" width="0" style="49" hidden="1" customWidth="1"/>
    <col min="7172" max="7172" width="9.140625" style="49"/>
    <col min="7173" max="7173" width="0" style="49" hidden="1" customWidth="1"/>
    <col min="7174" max="7426" width="9.140625" style="49"/>
    <col min="7427" max="7427" width="0" style="49" hidden="1" customWidth="1"/>
    <col min="7428" max="7428" width="9.140625" style="49"/>
    <col min="7429" max="7429" width="0" style="49" hidden="1" customWidth="1"/>
    <col min="7430" max="7682" width="9.140625" style="49"/>
    <col min="7683" max="7683" width="0" style="49" hidden="1" customWidth="1"/>
    <col min="7684" max="7684" width="9.140625" style="49"/>
    <col min="7685" max="7685" width="0" style="49" hidden="1" customWidth="1"/>
    <col min="7686" max="7938" width="9.140625" style="49"/>
    <col min="7939" max="7939" width="0" style="49" hidden="1" customWidth="1"/>
    <col min="7940" max="7940" width="9.140625" style="49"/>
    <col min="7941" max="7941" width="0" style="49" hidden="1" customWidth="1"/>
    <col min="7942" max="8194" width="9.140625" style="49"/>
    <col min="8195" max="8195" width="0" style="49" hidden="1" customWidth="1"/>
    <col min="8196" max="8196" width="9.140625" style="49"/>
    <col min="8197" max="8197" width="0" style="49" hidden="1" customWidth="1"/>
    <col min="8198" max="8450" width="9.140625" style="49"/>
    <col min="8451" max="8451" width="0" style="49" hidden="1" customWidth="1"/>
    <col min="8452" max="8452" width="9.140625" style="49"/>
    <col min="8453" max="8453" width="0" style="49" hidden="1" customWidth="1"/>
    <col min="8454" max="8706" width="9.140625" style="49"/>
    <col min="8707" max="8707" width="0" style="49" hidden="1" customWidth="1"/>
    <col min="8708" max="8708" width="9.140625" style="49"/>
    <col min="8709" max="8709" width="0" style="49" hidden="1" customWidth="1"/>
    <col min="8710" max="8962" width="9.140625" style="49"/>
    <col min="8963" max="8963" width="0" style="49" hidden="1" customWidth="1"/>
    <col min="8964" max="8964" width="9.140625" style="49"/>
    <col min="8965" max="8965" width="0" style="49" hidden="1" customWidth="1"/>
    <col min="8966" max="9218" width="9.140625" style="49"/>
    <col min="9219" max="9219" width="0" style="49" hidden="1" customWidth="1"/>
    <col min="9220" max="9220" width="9.140625" style="49"/>
    <col min="9221" max="9221" width="0" style="49" hidden="1" customWidth="1"/>
    <col min="9222" max="9474" width="9.140625" style="49"/>
    <col min="9475" max="9475" width="0" style="49" hidden="1" customWidth="1"/>
    <col min="9476" max="9476" width="9.140625" style="49"/>
    <col min="9477" max="9477" width="0" style="49" hidden="1" customWidth="1"/>
    <col min="9478" max="9730" width="9.140625" style="49"/>
    <col min="9731" max="9731" width="0" style="49" hidden="1" customWidth="1"/>
    <col min="9732" max="9732" width="9.140625" style="49"/>
    <col min="9733" max="9733" width="0" style="49" hidden="1" customWidth="1"/>
    <col min="9734" max="9986" width="9.140625" style="49"/>
    <col min="9987" max="9987" width="0" style="49" hidden="1" customWidth="1"/>
    <col min="9988" max="9988" width="9.140625" style="49"/>
    <col min="9989" max="9989" width="0" style="49" hidden="1" customWidth="1"/>
    <col min="9990" max="10242" width="9.140625" style="49"/>
    <col min="10243" max="10243" width="0" style="49" hidden="1" customWidth="1"/>
    <col min="10244" max="10244" width="9.140625" style="49"/>
    <col min="10245" max="10245" width="0" style="49" hidden="1" customWidth="1"/>
    <col min="10246" max="10498" width="9.140625" style="49"/>
    <col min="10499" max="10499" width="0" style="49" hidden="1" customWidth="1"/>
    <col min="10500" max="10500" width="9.140625" style="49"/>
    <col min="10501" max="10501" width="0" style="49" hidden="1" customWidth="1"/>
    <col min="10502" max="10754" width="9.140625" style="49"/>
    <col min="10755" max="10755" width="0" style="49" hidden="1" customWidth="1"/>
    <col min="10756" max="10756" width="9.140625" style="49"/>
    <col min="10757" max="10757" width="0" style="49" hidden="1" customWidth="1"/>
    <col min="10758" max="11010" width="9.140625" style="49"/>
    <col min="11011" max="11011" width="0" style="49" hidden="1" customWidth="1"/>
    <col min="11012" max="11012" width="9.140625" style="49"/>
    <col min="11013" max="11013" width="0" style="49" hidden="1" customWidth="1"/>
    <col min="11014" max="11266" width="9.140625" style="49"/>
    <col min="11267" max="11267" width="0" style="49" hidden="1" customWidth="1"/>
    <col min="11268" max="11268" width="9.140625" style="49"/>
    <col min="11269" max="11269" width="0" style="49" hidden="1" customWidth="1"/>
    <col min="11270" max="11522" width="9.140625" style="49"/>
    <col min="11523" max="11523" width="0" style="49" hidden="1" customWidth="1"/>
    <col min="11524" max="11524" width="9.140625" style="49"/>
    <col min="11525" max="11525" width="0" style="49" hidden="1" customWidth="1"/>
    <col min="11526" max="11778" width="9.140625" style="49"/>
    <col min="11779" max="11779" width="0" style="49" hidden="1" customWidth="1"/>
    <col min="11780" max="11780" width="9.140625" style="49"/>
    <col min="11781" max="11781" width="0" style="49" hidden="1" customWidth="1"/>
    <col min="11782" max="12034" width="9.140625" style="49"/>
    <col min="12035" max="12035" width="0" style="49" hidden="1" customWidth="1"/>
    <col min="12036" max="12036" width="9.140625" style="49"/>
    <col min="12037" max="12037" width="0" style="49" hidden="1" customWidth="1"/>
    <col min="12038" max="12290" width="9.140625" style="49"/>
    <col min="12291" max="12291" width="0" style="49" hidden="1" customWidth="1"/>
    <col min="12292" max="12292" width="9.140625" style="49"/>
    <col min="12293" max="12293" width="0" style="49" hidden="1" customWidth="1"/>
    <col min="12294" max="12546" width="9.140625" style="49"/>
    <col min="12547" max="12547" width="0" style="49" hidden="1" customWidth="1"/>
    <col min="12548" max="12548" width="9.140625" style="49"/>
    <col min="12549" max="12549" width="0" style="49" hidden="1" customWidth="1"/>
    <col min="12550" max="12802" width="9.140625" style="49"/>
    <col min="12803" max="12803" width="0" style="49" hidden="1" customWidth="1"/>
    <col min="12804" max="12804" width="9.140625" style="49"/>
    <col min="12805" max="12805" width="0" style="49" hidden="1" customWidth="1"/>
    <col min="12806" max="13058" width="9.140625" style="49"/>
    <col min="13059" max="13059" width="0" style="49" hidden="1" customWidth="1"/>
    <col min="13060" max="13060" width="9.140625" style="49"/>
    <col min="13061" max="13061" width="0" style="49" hidden="1" customWidth="1"/>
    <col min="13062" max="13314" width="9.140625" style="49"/>
    <col min="13315" max="13315" width="0" style="49" hidden="1" customWidth="1"/>
    <col min="13316" max="13316" width="9.140625" style="49"/>
    <col min="13317" max="13317" width="0" style="49" hidden="1" customWidth="1"/>
    <col min="13318" max="13570" width="9.140625" style="49"/>
    <col min="13571" max="13571" width="0" style="49" hidden="1" customWidth="1"/>
    <col min="13572" max="13572" width="9.140625" style="49"/>
    <col min="13573" max="13573" width="0" style="49" hidden="1" customWidth="1"/>
    <col min="13574" max="13826" width="9.140625" style="49"/>
    <col min="13827" max="13827" width="0" style="49" hidden="1" customWidth="1"/>
    <col min="13828" max="13828" width="9.140625" style="49"/>
    <col min="13829" max="13829" width="0" style="49" hidden="1" customWidth="1"/>
    <col min="13830" max="14082" width="9.140625" style="49"/>
    <col min="14083" max="14083" width="0" style="49" hidden="1" customWidth="1"/>
    <col min="14084" max="14084" width="9.140625" style="49"/>
    <col min="14085" max="14085" width="0" style="49" hidden="1" customWidth="1"/>
    <col min="14086" max="14338" width="9.140625" style="49"/>
    <col min="14339" max="14339" width="0" style="49" hidden="1" customWidth="1"/>
    <col min="14340" max="14340" width="9.140625" style="49"/>
    <col min="14341" max="14341" width="0" style="49" hidden="1" customWidth="1"/>
    <col min="14342" max="14594" width="9.140625" style="49"/>
    <col min="14595" max="14595" width="0" style="49" hidden="1" customWidth="1"/>
    <col min="14596" max="14596" width="9.140625" style="49"/>
    <col min="14597" max="14597" width="0" style="49" hidden="1" customWidth="1"/>
    <col min="14598" max="14850" width="9.140625" style="49"/>
    <col min="14851" max="14851" width="0" style="49" hidden="1" customWidth="1"/>
    <col min="14852" max="14852" width="9.140625" style="49"/>
    <col min="14853" max="14853" width="0" style="49" hidden="1" customWidth="1"/>
    <col min="14854" max="15106" width="9.140625" style="49"/>
    <col min="15107" max="15107" width="0" style="49" hidden="1" customWidth="1"/>
    <col min="15108" max="15108" width="9.140625" style="49"/>
    <col min="15109" max="15109" width="0" style="49" hidden="1" customWidth="1"/>
    <col min="15110" max="15362" width="9.140625" style="49"/>
    <col min="15363" max="15363" width="0" style="49" hidden="1" customWidth="1"/>
    <col min="15364" max="15364" width="9.140625" style="49"/>
    <col min="15365" max="15365" width="0" style="49" hidden="1" customWidth="1"/>
    <col min="15366" max="15618" width="9.140625" style="49"/>
    <col min="15619" max="15619" width="0" style="49" hidden="1" customWidth="1"/>
    <col min="15620" max="15620" width="9.140625" style="49"/>
    <col min="15621" max="15621" width="0" style="49" hidden="1" customWidth="1"/>
    <col min="15622" max="15874" width="9.140625" style="49"/>
    <col min="15875" max="15875" width="0" style="49" hidden="1" customWidth="1"/>
    <col min="15876" max="15876" width="9.140625" style="49"/>
    <col min="15877" max="15877" width="0" style="49" hidden="1" customWidth="1"/>
    <col min="15878" max="16130" width="9.140625" style="49"/>
    <col min="16131" max="16131" width="0" style="49" hidden="1" customWidth="1"/>
    <col min="16132" max="16132" width="9.140625" style="49"/>
    <col min="16133" max="16133" width="0" style="49" hidden="1" customWidth="1"/>
    <col min="16134" max="16384" width="9.140625" style="49"/>
  </cols>
  <sheetData>
    <row r="2" spans="2:7" ht="23.25" x14ac:dyDescent="0.35">
      <c r="B2" s="63"/>
      <c r="C2" s="51" t="s">
        <v>17</v>
      </c>
      <c r="D2" s="51" t="s">
        <v>18</v>
      </c>
      <c r="E2" s="63" t="s">
        <v>19</v>
      </c>
      <c r="F2" s="63"/>
      <c r="G2" s="63"/>
    </row>
    <row r="3" spans="2:7" ht="23.25" x14ac:dyDescent="0.35">
      <c r="B3" s="34" t="s">
        <v>20</v>
      </c>
      <c r="C3" s="64">
        <v>12.0107</v>
      </c>
      <c r="D3" s="65">
        <v>18</v>
      </c>
      <c r="E3" s="63">
        <f t="shared" ref="E3:E9" si="0">C3*D3</f>
        <v>216.1926</v>
      </c>
      <c r="F3" s="63"/>
      <c r="G3" s="63"/>
    </row>
    <row r="4" spans="2:7" ht="23.25" x14ac:dyDescent="0.35">
      <c r="B4" s="34" t="s">
        <v>21</v>
      </c>
      <c r="C4" s="64">
        <v>1.0079400000000001</v>
      </c>
      <c r="D4" s="65">
        <v>14</v>
      </c>
      <c r="E4" s="63">
        <f t="shared" si="0"/>
        <v>14.111160000000002</v>
      </c>
      <c r="F4" s="63"/>
      <c r="G4" s="63"/>
    </row>
    <row r="5" spans="2:7" ht="23.25" x14ac:dyDescent="0.35">
      <c r="B5" s="34" t="s">
        <v>22</v>
      </c>
      <c r="C5" s="64">
        <v>15.9994</v>
      </c>
      <c r="D5" s="65">
        <v>2</v>
      </c>
      <c r="E5" s="63">
        <f t="shared" si="0"/>
        <v>31.998799999999999</v>
      </c>
      <c r="F5" s="63"/>
      <c r="G5" s="63"/>
    </row>
    <row r="6" spans="2:7" ht="23.25" x14ac:dyDescent="0.35">
      <c r="B6" s="34" t="s">
        <v>23</v>
      </c>
      <c r="C6" s="64">
        <v>14.0067</v>
      </c>
      <c r="D6" s="65">
        <v>5</v>
      </c>
      <c r="E6" s="63">
        <f t="shared" si="0"/>
        <v>70.033500000000004</v>
      </c>
      <c r="F6" s="63"/>
      <c r="G6" s="63"/>
    </row>
    <row r="7" spans="2:7" ht="23.25" x14ac:dyDescent="0.35">
      <c r="B7" s="34" t="s">
        <v>24</v>
      </c>
      <c r="C7" s="64">
        <v>32.064999999999998</v>
      </c>
      <c r="D7" s="65">
        <v>0</v>
      </c>
      <c r="E7" s="63">
        <f t="shared" si="0"/>
        <v>0</v>
      </c>
      <c r="F7" s="63"/>
      <c r="G7" s="63"/>
    </row>
    <row r="8" spans="2:7" ht="23.25" x14ac:dyDescent="0.35">
      <c r="B8" s="34" t="s">
        <v>25</v>
      </c>
      <c r="C8" s="64">
        <v>35.453000000000003</v>
      </c>
      <c r="D8" s="65">
        <v>2</v>
      </c>
      <c r="E8" s="63">
        <f t="shared" si="0"/>
        <v>70.906000000000006</v>
      </c>
      <c r="F8" s="63"/>
      <c r="G8" s="63"/>
    </row>
    <row r="9" spans="2:7" ht="23.25" x14ac:dyDescent="0.35">
      <c r="B9" s="34" t="s">
        <v>26</v>
      </c>
      <c r="C9" s="64">
        <v>79.903999999999996</v>
      </c>
      <c r="D9" s="65">
        <v>1</v>
      </c>
      <c r="E9" s="63">
        <f t="shared" si="0"/>
        <v>79.903999999999996</v>
      </c>
      <c r="F9" s="63"/>
      <c r="G9" s="63"/>
    </row>
    <row r="10" spans="2:7" ht="18.75" x14ac:dyDescent="0.3">
      <c r="B10" s="101" t="s">
        <v>27</v>
      </c>
      <c r="C10" s="101"/>
      <c r="D10" s="101"/>
      <c r="E10" s="63"/>
      <c r="F10" s="50">
        <f>SUM(E3:E9)</f>
        <v>483.14606000000003</v>
      </c>
      <c r="G10" s="66" t="s">
        <v>28</v>
      </c>
    </row>
  </sheetData>
  <mergeCells count="1">
    <mergeCell ref="B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96"/>
  <sheetViews>
    <sheetView zoomScaleNormal="100" workbookViewId="0">
      <selection activeCell="G38" sqref="G38"/>
    </sheetView>
  </sheetViews>
  <sheetFormatPr defaultRowHeight="15" x14ac:dyDescent="0.25"/>
  <cols>
    <col min="1" max="1" width="9.140625" style="49"/>
    <col min="2" max="2" width="9.140625" style="6"/>
    <col min="3" max="3" width="9.7109375" style="6" customWidth="1"/>
    <col min="4" max="4" width="14.85546875" style="6" bestFit="1" customWidth="1"/>
    <col min="5" max="14" width="9.140625" style="6"/>
    <col min="15" max="15" width="10" style="6" customWidth="1"/>
    <col min="16" max="24" width="9.140625" style="6"/>
    <col min="25" max="141" width="9.140625" style="49"/>
    <col min="142" max="16384" width="9.140625" style="6"/>
  </cols>
  <sheetData>
    <row r="1" spans="2:24" x14ac:dyDescent="0.25"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2:24" x14ac:dyDescent="0.25">
      <c r="B2" s="49"/>
      <c r="C2" s="49"/>
      <c r="D2" s="49"/>
      <c r="E2" s="49"/>
      <c r="F2" s="49"/>
      <c r="G2" s="49"/>
      <c r="H2" s="49"/>
      <c r="I2" s="49"/>
      <c r="J2" s="49"/>
      <c r="K2" s="107" t="s">
        <v>30</v>
      </c>
      <c r="L2" s="108"/>
      <c r="M2" s="49"/>
      <c r="N2" s="49"/>
      <c r="O2" s="49"/>
      <c r="P2" s="49"/>
      <c r="Q2" s="7" t="s">
        <v>40</v>
      </c>
      <c r="R2" s="8"/>
      <c r="S2" s="49"/>
      <c r="T2" s="49"/>
      <c r="U2" s="49"/>
      <c r="V2" s="49"/>
      <c r="W2" s="49"/>
      <c r="X2" s="49"/>
    </row>
    <row r="3" spans="2:24" x14ac:dyDescent="0.25">
      <c r="B3" s="49"/>
      <c r="C3" s="49"/>
      <c r="D3" s="49"/>
      <c r="E3" s="49"/>
      <c r="F3" s="49"/>
      <c r="G3" s="49"/>
      <c r="H3" s="49"/>
      <c r="I3" s="49"/>
      <c r="J3" s="49"/>
      <c r="K3" s="9" t="s">
        <v>31</v>
      </c>
      <c r="L3" s="10"/>
      <c r="M3" s="49"/>
      <c r="N3" s="49"/>
      <c r="O3" s="49"/>
      <c r="P3" s="49"/>
      <c r="Q3" s="11" t="s">
        <v>41</v>
      </c>
      <c r="R3" s="18" t="str">
        <f>IF(R2="","",LN(2)/L4*(R2/100))</f>
        <v/>
      </c>
      <c r="S3" s="49"/>
      <c r="T3" s="49"/>
      <c r="U3" s="49"/>
      <c r="V3" s="49"/>
      <c r="W3" s="49"/>
      <c r="X3" s="49"/>
    </row>
    <row r="4" spans="2:24" x14ac:dyDescent="0.25">
      <c r="B4" s="49"/>
      <c r="C4" s="49"/>
      <c r="D4" s="49"/>
      <c r="E4" s="49"/>
      <c r="F4" s="49"/>
      <c r="G4" s="49"/>
      <c r="H4" s="49"/>
      <c r="I4" s="49"/>
      <c r="J4" s="49"/>
      <c r="K4" s="12" t="s">
        <v>32</v>
      </c>
      <c r="L4" s="13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2:24" ht="6" customHeight="1" x14ac:dyDescent="0.2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2:24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</row>
    <row r="7" spans="2:24" ht="9" customHeight="1" x14ac:dyDescent="0.25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2:24" x14ac:dyDescent="0.25">
      <c r="B8" s="14" t="s">
        <v>34</v>
      </c>
      <c r="C8" s="15">
        <v>0.1</v>
      </c>
      <c r="D8" s="49"/>
      <c r="E8" s="49"/>
      <c r="F8" s="49"/>
      <c r="G8" s="49"/>
      <c r="H8" s="14" t="s">
        <v>34</v>
      </c>
      <c r="I8" s="15">
        <v>0.5</v>
      </c>
      <c r="J8" s="49"/>
      <c r="K8" s="49"/>
      <c r="L8" s="49"/>
      <c r="M8" s="49"/>
      <c r="N8" s="14" t="s">
        <v>34</v>
      </c>
      <c r="O8" s="15"/>
      <c r="P8" s="49"/>
      <c r="Q8" s="49"/>
      <c r="R8" s="49"/>
      <c r="S8" s="49"/>
      <c r="T8" s="14" t="s">
        <v>34</v>
      </c>
      <c r="U8" s="15"/>
      <c r="V8" s="49"/>
      <c r="W8" s="49"/>
      <c r="X8" s="49"/>
    </row>
    <row r="9" spans="2:24" x14ac:dyDescent="0.25">
      <c r="B9" s="16" t="s">
        <v>41</v>
      </c>
      <c r="C9" s="17" t="e">
        <f>IF(C8="","",LN(2)/L4*(C8/100))</f>
        <v>#DIV/0!</v>
      </c>
      <c r="D9" s="49"/>
      <c r="E9" s="49"/>
      <c r="F9" s="49"/>
      <c r="G9" s="49"/>
      <c r="H9" s="16" t="s">
        <v>41</v>
      </c>
      <c r="I9" s="17" t="e">
        <f>IF(I8="","",LN(2)/L4*(I8/100))</f>
        <v>#DIV/0!</v>
      </c>
      <c r="J9" s="49"/>
      <c r="K9" s="49"/>
      <c r="L9" s="49"/>
      <c r="M9" s="49"/>
      <c r="N9" s="16" t="s">
        <v>41</v>
      </c>
      <c r="O9" s="17" t="str">
        <f>IF(O8="","",LN(2)/L4*(O8/100))</f>
        <v/>
      </c>
      <c r="P9" s="49"/>
      <c r="Q9" s="49"/>
      <c r="R9" s="49"/>
      <c r="S9" s="49"/>
      <c r="T9" s="16" t="s">
        <v>41</v>
      </c>
      <c r="U9" s="17" t="str">
        <f>IF(U8="","",LN(2)/L4*(U8/100))</f>
        <v/>
      </c>
      <c r="V9" s="49"/>
      <c r="W9" s="49"/>
      <c r="X9" s="49"/>
    </row>
    <row r="10" spans="2:24" ht="7.5" customHeight="1" x14ac:dyDescent="0.2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2:24" x14ac:dyDescent="0.25">
      <c r="B11" s="104" t="s">
        <v>33</v>
      </c>
      <c r="C11" s="105"/>
      <c r="D11" s="49"/>
      <c r="E11" s="14" t="s">
        <v>34</v>
      </c>
      <c r="F11" s="15"/>
      <c r="G11" s="49"/>
      <c r="H11" s="104" t="s">
        <v>35</v>
      </c>
      <c r="I11" s="105"/>
      <c r="J11" s="49"/>
      <c r="K11" s="14" t="s">
        <v>34</v>
      </c>
      <c r="L11" s="15"/>
      <c r="M11" s="49"/>
      <c r="N11" s="102" t="s">
        <v>36</v>
      </c>
      <c r="O11" s="103"/>
      <c r="P11" s="49"/>
      <c r="Q11" s="14" t="s">
        <v>34</v>
      </c>
      <c r="R11" s="15"/>
      <c r="S11" s="49"/>
      <c r="T11" s="102" t="s">
        <v>37</v>
      </c>
      <c r="U11" s="103"/>
      <c r="V11" s="49"/>
      <c r="W11" s="49"/>
      <c r="X11" s="49"/>
    </row>
    <row r="12" spans="2:24" x14ac:dyDescent="0.25">
      <c r="B12" s="20" t="s">
        <v>31</v>
      </c>
      <c r="C12" s="21"/>
      <c r="D12" s="49"/>
      <c r="E12" s="16" t="s">
        <v>41</v>
      </c>
      <c r="F12" s="17" t="str">
        <f>IF(F11="","",LN(2)/C13*(F11/100))</f>
        <v/>
      </c>
      <c r="G12" s="49"/>
      <c r="H12" s="20" t="s">
        <v>31</v>
      </c>
      <c r="I12" s="21"/>
      <c r="J12" s="49"/>
      <c r="K12" s="16" t="s">
        <v>41</v>
      </c>
      <c r="L12" s="17" t="str">
        <f>IF(L11="","",LN(2)/I13*(L11/100))</f>
        <v/>
      </c>
      <c r="M12" s="49"/>
      <c r="N12" s="80" t="s">
        <v>31</v>
      </c>
      <c r="O12" s="81"/>
      <c r="P12" s="49"/>
      <c r="Q12" s="16" t="s">
        <v>41</v>
      </c>
      <c r="R12" s="17" t="str">
        <f>IF(R11="","",LN(2)/O13*(R11/100))</f>
        <v/>
      </c>
      <c r="S12" s="49"/>
      <c r="T12" s="80" t="s">
        <v>31</v>
      </c>
      <c r="U12" s="81"/>
      <c r="V12" s="49"/>
      <c r="W12" s="49"/>
      <c r="X12" s="49"/>
    </row>
    <row r="13" spans="2:24" x14ac:dyDescent="0.25">
      <c r="B13" s="22" t="s">
        <v>32</v>
      </c>
      <c r="C13" s="23"/>
      <c r="D13" s="49"/>
      <c r="E13" s="49"/>
      <c r="F13" s="49"/>
      <c r="G13" s="49"/>
      <c r="H13" s="22" t="s">
        <v>32</v>
      </c>
      <c r="I13" s="23"/>
      <c r="J13" s="49"/>
      <c r="K13" s="49"/>
      <c r="L13" s="49"/>
      <c r="M13" s="49"/>
      <c r="N13" s="82" t="s">
        <v>32</v>
      </c>
      <c r="O13" s="83"/>
      <c r="P13" s="49"/>
      <c r="Q13" s="49"/>
      <c r="R13" s="49"/>
      <c r="S13" s="49"/>
      <c r="T13" s="82" t="s">
        <v>32</v>
      </c>
      <c r="U13" s="83"/>
      <c r="V13" s="49"/>
      <c r="W13" s="49"/>
      <c r="X13" s="49"/>
    </row>
    <row r="14" spans="2:24" ht="6" customHeight="1" x14ac:dyDescent="0.25"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</row>
    <row r="15" spans="2:24" ht="5.25" customHeight="1" x14ac:dyDescent="0.25"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</row>
    <row r="16" spans="2:24" x14ac:dyDescent="0.25">
      <c r="B16" s="49"/>
      <c r="C16" s="7" t="s">
        <v>39</v>
      </c>
      <c r="D16" s="8"/>
      <c r="E16" s="49"/>
      <c r="F16" s="49"/>
      <c r="G16" s="49"/>
      <c r="H16" s="49"/>
      <c r="I16" s="7" t="s">
        <v>39</v>
      </c>
      <c r="J16" s="8"/>
      <c r="K16" s="49"/>
      <c r="L16" s="49"/>
      <c r="M16" s="49"/>
      <c r="N16" s="49"/>
      <c r="O16" s="7" t="s">
        <v>39</v>
      </c>
      <c r="P16" s="8"/>
      <c r="Q16" s="49"/>
      <c r="R16" s="49"/>
      <c r="S16" s="49"/>
      <c r="T16" s="49"/>
      <c r="U16" s="7" t="s">
        <v>39</v>
      </c>
      <c r="V16" s="8"/>
      <c r="W16" s="49"/>
      <c r="X16" s="49"/>
    </row>
    <row r="17" spans="2:24" x14ac:dyDescent="0.25">
      <c r="B17" s="49"/>
      <c r="C17" s="11" t="s">
        <v>41</v>
      </c>
      <c r="D17" s="18" t="str">
        <f>IF(D16="","",LN(2)/C13*(D16/100))</f>
        <v/>
      </c>
      <c r="E17" s="49"/>
      <c r="F17" s="49"/>
      <c r="G17" s="49"/>
      <c r="H17" s="49"/>
      <c r="I17" s="11" t="s">
        <v>41</v>
      </c>
      <c r="J17" s="18" t="str">
        <f>IF(J16="","",LN(2)/I13*(J16/100))</f>
        <v/>
      </c>
      <c r="K17" s="49"/>
      <c r="L17" s="49"/>
      <c r="M17" s="49"/>
      <c r="N17" s="49"/>
      <c r="O17" s="11" t="s">
        <v>41</v>
      </c>
      <c r="P17" s="18" t="str">
        <f>IF(P16="","",LN(2)/O13*(P16/100))</f>
        <v/>
      </c>
      <c r="Q17" s="49"/>
      <c r="R17" s="49"/>
      <c r="S17" s="49"/>
      <c r="T17" s="49"/>
      <c r="U17" s="11" t="s">
        <v>41</v>
      </c>
      <c r="V17" s="18" t="str">
        <f>IF(V16="","",LN(2)/U13*(V16/100))</f>
        <v/>
      </c>
      <c r="W17" s="49"/>
      <c r="X17" s="49"/>
    </row>
    <row r="18" spans="2:24" ht="5.25" customHeight="1" x14ac:dyDescent="0.25"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</row>
    <row r="19" spans="2:24" ht="6" customHeight="1" x14ac:dyDescent="0.2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</row>
    <row r="20" spans="2:24" x14ac:dyDescent="0.25">
      <c r="B20" s="14" t="s">
        <v>34</v>
      </c>
      <c r="C20" s="15"/>
      <c r="D20" s="49"/>
      <c r="E20" s="49"/>
      <c r="F20" s="49"/>
      <c r="G20" s="14" t="s">
        <v>34</v>
      </c>
      <c r="H20" s="15"/>
      <c r="I20" s="14" t="s">
        <v>34</v>
      </c>
      <c r="J20" s="15"/>
      <c r="K20" s="49"/>
      <c r="L20" s="49"/>
      <c r="M20" s="14" t="s">
        <v>34</v>
      </c>
      <c r="N20" s="15"/>
      <c r="O20" s="14" t="s">
        <v>34</v>
      </c>
      <c r="P20" s="15"/>
      <c r="Q20" s="49"/>
      <c r="R20" s="49"/>
      <c r="S20" s="14" t="s">
        <v>34</v>
      </c>
      <c r="T20" s="15"/>
      <c r="U20" s="14" t="s">
        <v>34</v>
      </c>
      <c r="V20" s="15"/>
      <c r="W20" s="49"/>
      <c r="X20" s="49"/>
    </row>
    <row r="21" spans="2:24" x14ac:dyDescent="0.25">
      <c r="B21" s="16" t="s">
        <v>41</v>
      </c>
      <c r="C21" s="17" t="str">
        <f>IF(C20="","",LN(2)/C13*(C20/100))</f>
        <v/>
      </c>
      <c r="D21" s="49"/>
      <c r="E21" s="49"/>
      <c r="F21" s="49"/>
      <c r="G21" s="16" t="s">
        <v>41</v>
      </c>
      <c r="H21" s="17" t="str">
        <f>IF(H20="","",LN(2)/C13*(H20/100))</f>
        <v/>
      </c>
      <c r="I21" s="16" t="s">
        <v>41</v>
      </c>
      <c r="J21" s="17" t="str">
        <f>IF(J20="","",LN(2)/I13*(J20/100))</f>
        <v/>
      </c>
      <c r="K21" s="49"/>
      <c r="L21" s="49"/>
      <c r="M21" s="16" t="s">
        <v>41</v>
      </c>
      <c r="N21" s="17" t="str">
        <f>IF(N20="","",LN(2)/I13*(N20/100))</f>
        <v/>
      </c>
      <c r="O21" s="16" t="s">
        <v>41</v>
      </c>
      <c r="P21" s="17" t="str">
        <f>IF(P20="","",LN(2)/O13*(P20/100))</f>
        <v/>
      </c>
      <c r="Q21" s="49"/>
      <c r="R21" s="49"/>
      <c r="S21" s="16" t="s">
        <v>41</v>
      </c>
      <c r="T21" s="17" t="str">
        <f>IF(T20="","",LN(2)/O13*(T20/100))</f>
        <v/>
      </c>
      <c r="U21" s="16" t="s">
        <v>41</v>
      </c>
      <c r="V21" s="17" t="str">
        <f>IF(V20="","",LN(2)/U13*(V20/100))</f>
        <v/>
      </c>
      <c r="W21" s="49"/>
      <c r="X21" s="49"/>
    </row>
    <row r="22" spans="2:24" x14ac:dyDescent="0.25"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</row>
    <row r="23" spans="2:24" x14ac:dyDescent="0.25">
      <c r="B23" s="104" t="s">
        <v>38</v>
      </c>
      <c r="C23" s="105"/>
      <c r="D23" s="49"/>
      <c r="E23" s="14" t="s">
        <v>34</v>
      </c>
      <c r="F23" s="15"/>
      <c r="G23" s="49"/>
      <c r="H23" s="104" t="s">
        <v>89</v>
      </c>
      <c r="I23" s="105"/>
      <c r="J23" s="49"/>
      <c r="K23" s="14" t="s">
        <v>34</v>
      </c>
      <c r="L23" s="15"/>
      <c r="M23" s="49"/>
      <c r="N23" s="104" t="s">
        <v>90</v>
      </c>
      <c r="O23" s="105"/>
      <c r="P23" s="49"/>
      <c r="Q23" s="14" t="s">
        <v>34</v>
      </c>
      <c r="R23" s="15"/>
      <c r="S23" s="49"/>
      <c r="T23" s="104" t="s">
        <v>91</v>
      </c>
      <c r="U23" s="105"/>
      <c r="V23" s="49"/>
      <c r="W23" s="49"/>
      <c r="X23" s="49"/>
    </row>
    <row r="24" spans="2:24" x14ac:dyDescent="0.25">
      <c r="B24" s="20" t="s">
        <v>31</v>
      </c>
      <c r="C24" s="21"/>
      <c r="D24" s="49"/>
      <c r="E24" s="16" t="s">
        <v>41</v>
      </c>
      <c r="F24" s="17" t="str">
        <f>IF(F23="","",LN(2)/C25*(F23/100))</f>
        <v/>
      </c>
      <c r="G24" s="49"/>
      <c r="H24" s="20" t="s">
        <v>31</v>
      </c>
      <c r="I24" s="21"/>
      <c r="J24" s="49"/>
      <c r="K24" s="16" t="s">
        <v>41</v>
      </c>
      <c r="L24" s="17" t="str">
        <f>IF(L23="","",LN(2)/I25*(L23/100))</f>
        <v/>
      </c>
      <c r="M24" s="49"/>
      <c r="N24" s="20" t="s">
        <v>31</v>
      </c>
      <c r="O24" s="21"/>
      <c r="P24" s="49"/>
      <c r="Q24" s="16" t="s">
        <v>41</v>
      </c>
      <c r="R24" s="17" t="str">
        <f>IF(R23="","",LN(2)/O25*(R23/100))</f>
        <v/>
      </c>
      <c r="S24" s="49"/>
      <c r="T24" s="20" t="s">
        <v>31</v>
      </c>
      <c r="U24" s="21"/>
      <c r="V24" s="49"/>
      <c r="W24" s="49"/>
      <c r="X24" s="49"/>
    </row>
    <row r="25" spans="2:24" x14ac:dyDescent="0.25">
      <c r="B25" s="22" t="s">
        <v>32</v>
      </c>
      <c r="C25" s="23"/>
      <c r="D25" s="49"/>
      <c r="E25" s="49"/>
      <c r="F25" s="49"/>
      <c r="G25" s="49"/>
      <c r="H25" s="22" t="s">
        <v>32</v>
      </c>
      <c r="I25" s="23"/>
      <c r="J25" s="49"/>
      <c r="K25" s="49"/>
      <c r="L25" s="49"/>
      <c r="M25" s="49"/>
      <c r="N25" s="22" t="s">
        <v>32</v>
      </c>
      <c r="O25" s="23"/>
      <c r="P25" s="49"/>
      <c r="Q25" s="49"/>
      <c r="R25" s="49"/>
      <c r="S25" s="49"/>
      <c r="T25" s="22" t="s">
        <v>32</v>
      </c>
      <c r="U25" s="23"/>
      <c r="V25" s="49"/>
      <c r="W25" s="49"/>
      <c r="X25" s="49"/>
    </row>
    <row r="26" spans="2:24" ht="6.75" customHeight="1" x14ac:dyDescent="0.2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2:24" x14ac:dyDescent="0.25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2:24" hidden="1" x14ac:dyDescent="0.2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2:24" x14ac:dyDescent="0.25">
      <c r="B29" s="49"/>
      <c r="C29" s="7" t="s">
        <v>39</v>
      </c>
      <c r="D29" s="8"/>
      <c r="E29" s="49"/>
      <c r="F29" s="49"/>
      <c r="G29" s="49"/>
      <c r="H29" s="49"/>
      <c r="I29" s="7" t="s">
        <v>39</v>
      </c>
      <c r="J29" s="8"/>
      <c r="K29" s="49"/>
      <c r="L29" s="49"/>
      <c r="M29" s="49"/>
      <c r="N29" s="49"/>
      <c r="O29" s="7" t="s">
        <v>39</v>
      </c>
      <c r="P29" s="8"/>
      <c r="Q29" s="49"/>
      <c r="R29" s="49"/>
      <c r="S29" s="49"/>
      <c r="T29" s="49"/>
      <c r="U29" s="7" t="s">
        <v>39</v>
      </c>
      <c r="V29" s="8"/>
      <c r="W29" s="49"/>
      <c r="X29" s="49"/>
    </row>
    <row r="30" spans="2:24" x14ac:dyDescent="0.25">
      <c r="B30" s="49"/>
      <c r="C30" s="11" t="s">
        <v>41</v>
      </c>
      <c r="D30" s="18" t="str">
        <f>IF(D29="","",LN(2)/C25*(D29/100))</f>
        <v/>
      </c>
      <c r="E30" s="49"/>
      <c r="F30" s="49"/>
      <c r="G30" s="49"/>
      <c r="H30" s="49"/>
      <c r="I30" s="11" t="s">
        <v>41</v>
      </c>
      <c r="J30" s="18" t="str">
        <f>IF(J29="","",LN(2)/I25*(J29/100))</f>
        <v/>
      </c>
      <c r="K30" s="49"/>
      <c r="L30" s="49"/>
      <c r="M30" s="49"/>
      <c r="N30" s="49"/>
      <c r="O30" s="11" t="s">
        <v>41</v>
      </c>
      <c r="P30" s="18" t="str">
        <f>IF(P29="","",LN(2)/O25*(P29/100))</f>
        <v/>
      </c>
      <c r="Q30" s="49"/>
      <c r="R30" s="49"/>
      <c r="S30" s="49"/>
      <c r="T30" s="49"/>
      <c r="U30" s="11" t="s">
        <v>41</v>
      </c>
      <c r="V30" s="18" t="str">
        <f>IF(V29="","",LN(2)/U25*(V29/100))</f>
        <v/>
      </c>
      <c r="W30" s="49"/>
      <c r="X30" s="49"/>
    </row>
    <row r="31" spans="2:24" x14ac:dyDescent="0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2:24" x14ac:dyDescent="0.2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2:24" x14ac:dyDescent="0.25">
      <c r="B33" s="106" t="s">
        <v>42</v>
      </c>
      <c r="C33" s="106"/>
      <c r="D33" s="106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4" spans="2:24" x14ac:dyDescent="0.25">
      <c r="B34" s="109" t="s">
        <v>43</v>
      </c>
      <c r="C34" s="109"/>
      <c r="D34" s="79" t="str">
        <f>IF(OR(C8+I8+O8+U8+R2=100,C8+I8+O8+U8+R2=0),"OK","Error in balance")</f>
        <v>Error in balance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2:24" x14ac:dyDescent="0.25">
      <c r="B35" s="109" t="s">
        <v>44</v>
      </c>
      <c r="C35" s="109"/>
      <c r="D35" s="79" t="str">
        <f>IF(OR(F11+D16+C20+H20=100,F11+D16+C20+H20=0),"OK","Error in balance")</f>
        <v>OK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2:24" x14ac:dyDescent="0.25">
      <c r="B36" s="109" t="s">
        <v>45</v>
      </c>
      <c r="C36" s="109"/>
      <c r="D36" s="79" t="str">
        <f>IF(OR(L11+J16+J20+N20=100,L11+J16+J20+N20=0),"OK","Error in balance")</f>
        <v>OK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</row>
    <row r="37" spans="2:24" x14ac:dyDescent="0.25">
      <c r="B37" s="109" t="s">
        <v>46</v>
      </c>
      <c r="C37" s="109"/>
      <c r="D37" s="79" t="str">
        <f>IF(OR(R11+P16+P20+T20=100,R11+P16+P20+T20=0),"OK","Error in balance")</f>
        <v>OK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2:24" x14ac:dyDescent="0.25">
      <c r="B38" s="109" t="s">
        <v>47</v>
      </c>
      <c r="C38" s="109"/>
      <c r="D38" s="79" t="str">
        <f>IF(OR(V16+V20=100,V16+V20=0),"OK","Error in balance")</f>
        <v>OK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spans="2:24" x14ac:dyDescent="0.25">
      <c r="B39" s="109" t="s">
        <v>48</v>
      </c>
      <c r="C39" s="109"/>
      <c r="D39" s="79" t="str">
        <f>IF(OR(D29+F23=100,D29+F23=0),"OK","Error in balance")</f>
        <v>OK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2:24" x14ac:dyDescent="0.25">
      <c r="B40" s="109" t="s">
        <v>49</v>
      </c>
      <c r="C40" s="109"/>
      <c r="D40" s="79" t="str">
        <f>IF(OR(L23+J29=100,L23+J29=0),"OK","Error in balance")</f>
        <v>OK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</row>
    <row r="41" spans="2:24" x14ac:dyDescent="0.25">
      <c r="B41" s="109" t="s">
        <v>50</v>
      </c>
      <c r="C41" s="109"/>
      <c r="D41" s="79" t="str">
        <f>IF(OR(P29+R23=100,P29+R23=0),"OK","Error in balance")</f>
        <v>OK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</row>
    <row r="42" spans="2:24" x14ac:dyDescent="0.25">
      <c r="B42" s="109" t="s">
        <v>51</v>
      </c>
      <c r="C42" s="109"/>
      <c r="D42" s="79" t="str">
        <f>IF(OR(V29=100,V29=0),"OK","Error in balance")</f>
        <v>OK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</row>
    <row r="43" spans="2:24" x14ac:dyDescent="0.25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</row>
    <row r="44" spans="2:24" x14ac:dyDescent="0.25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</row>
    <row r="45" spans="2:24" x14ac:dyDescent="0.25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spans="2:24" x14ac:dyDescent="0.25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2:24" x14ac:dyDescent="0.25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</row>
    <row r="48" spans="2:24" x14ac:dyDescent="0.25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2:24" x14ac:dyDescent="0.25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</row>
    <row r="50" spans="2:24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</row>
    <row r="51" spans="2:24" x14ac:dyDescent="0.25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</row>
    <row r="52" spans="2:24" x14ac:dyDescent="0.25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</row>
    <row r="53" spans="2:24" x14ac:dyDescent="0.25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</row>
    <row r="54" spans="2:24" x14ac:dyDescent="0.25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</row>
    <row r="55" spans="2:24" x14ac:dyDescent="0.2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</row>
    <row r="56" spans="2:24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</row>
    <row r="57" spans="2:24" x14ac:dyDescent="0.2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</row>
    <row r="58" spans="2:24" x14ac:dyDescent="0.25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</row>
    <row r="59" spans="2:24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</row>
    <row r="60" spans="2:24" x14ac:dyDescent="0.25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</row>
    <row r="61" spans="2:24" x14ac:dyDescent="0.25"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</row>
    <row r="62" spans="2:24" x14ac:dyDescent="0.25"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</row>
    <row r="63" spans="2:24" x14ac:dyDescent="0.25"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</row>
    <row r="64" spans="2:24" x14ac:dyDescent="0.25"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</row>
    <row r="65" spans="2:24" x14ac:dyDescent="0.25"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</row>
    <row r="66" spans="2:24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spans="2:24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</row>
    <row r="68" spans="2:24" x14ac:dyDescent="0.25"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</row>
    <row r="69" spans="2:24" x14ac:dyDescent="0.25"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</row>
    <row r="70" spans="2:24" x14ac:dyDescent="0.25"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</row>
    <row r="71" spans="2:24" x14ac:dyDescent="0.25"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</row>
    <row r="72" spans="2:24" x14ac:dyDescent="0.2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</row>
    <row r="73" spans="2:24" x14ac:dyDescent="0.2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</row>
    <row r="74" spans="2:24" x14ac:dyDescent="0.25"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</row>
    <row r="75" spans="2:24" x14ac:dyDescent="0.25"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</row>
    <row r="76" spans="2:24" x14ac:dyDescent="0.25"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</row>
    <row r="77" spans="2:24" x14ac:dyDescent="0.25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spans="2:24" x14ac:dyDescent="0.25"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2:24" x14ac:dyDescent="0.25"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</row>
    <row r="80" spans="2:24" x14ac:dyDescent="0.25"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</row>
    <row r="81" spans="2:24" x14ac:dyDescent="0.25"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</row>
    <row r="82" spans="2:24" x14ac:dyDescent="0.25"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</row>
    <row r="83" spans="2:24" x14ac:dyDescent="0.25"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</row>
    <row r="84" spans="2:24" x14ac:dyDescent="0.25"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</row>
    <row r="85" spans="2:24" x14ac:dyDescent="0.25"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</row>
    <row r="86" spans="2:24" x14ac:dyDescent="0.25"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</row>
    <row r="87" spans="2:24" x14ac:dyDescent="0.25"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</row>
    <row r="88" spans="2:24" x14ac:dyDescent="0.25"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</row>
    <row r="89" spans="2:24" x14ac:dyDescent="0.25"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</row>
    <row r="90" spans="2:24" x14ac:dyDescent="0.25"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</row>
    <row r="91" spans="2:24" x14ac:dyDescent="0.25"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</row>
    <row r="92" spans="2:24" x14ac:dyDescent="0.25"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</row>
    <row r="93" spans="2:24" x14ac:dyDescent="0.25"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</row>
    <row r="94" spans="2:24" x14ac:dyDescent="0.25"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</row>
    <row r="95" spans="2:24" x14ac:dyDescent="0.25"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</row>
    <row r="96" spans="2:24" x14ac:dyDescent="0.25"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2:24" x14ac:dyDescent="0.25"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</row>
    <row r="98" spans="2:24" x14ac:dyDescent="0.25"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2:24" x14ac:dyDescent="0.25"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</row>
    <row r="100" spans="2:24" x14ac:dyDescent="0.25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</row>
    <row r="101" spans="2:24" x14ac:dyDescent="0.25"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</row>
    <row r="102" spans="2:24" x14ac:dyDescent="0.25"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</row>
    <row r="103" spans="2:24" x14ac:dyDescent="0.25"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</row>
    <row r="104" spans="2:24" x14ac:dyDescent="0.25"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</row>
    <row r="105" spans="2:24" x14ac:dyDescent="0.25"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</row>
    <row r="106" spans="2:24" x14ac:dyDescent="0.25"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</row>
    <row r="107" spans="2:24" x14ac:dyDescent="0.25"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</row>
    <row r="108" spans="2:24" x14ac:dyDescent="0.25"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</row>
    <row r="109" spans="2:24" x14ac:dyDescent="0.25"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</row>
    <row r="110" spans="2:24" x14ac:dyDescent="0.25"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</row>
    <row r="111" spans="2:24" x14ac:dyDescent="0.25"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</row>
    <row r="112" spans="2:24" x14ac:dyDescent="0.25"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</row>
    <row r="113" spans="2:24" x14ac:dyDescent="0.25"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</row>
    <row r="114" spans="2:24" x14ac:dyDescent="0.25"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</row>
    <row r="115" spans="2:24" x14ac:dyDescent="0.25"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</row>
    <row r="116" spans="2:24" x14ac:dyDescent="0.25"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</row>
    <row r="117" spans="2:24" x14ac:dyDescent="0.25"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</row>
    <row r="118" spans="2:24" x14ac:dyDescent="0.25"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</row>
    <row r="119" spans="2:24" x14ac:dyDescent="0.25"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</row>
    <row r="120" spans="2:24" x14ac:dyDescent="0.25"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</row>
    <row r="121" spans="2:24" x14ac:dyDescent="0.25"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</row>
    <row r="122" spans="2:24" x14ac:dyDescent="0.25"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</row>
    <row r="123" spans="2:24" x14ac:dyDescent="0.25"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</row>
    <row r="124" spans="2:24" x14ac:dyDescent="0.25"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</row>
    <row r="125" spans="2:24" x14ac:dyDescent="0.25"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</row>
    <row r="126" spans="2:24" x14ac:dyDescent="0.25"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</row>
    <row r="127" spans="2:24" x14ac:dyDescent="0.25"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</row>
    <row r="128" spans="2:24" x14ac:dyDescent="0.25"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</row>
    <row r="129" spans="2:24" x14ac:dyDescent="0.25"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</row>
    <row r="130" spans="2:24" x14ac:dyDescent="0.25"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</row>
    <row r="131" spans="2:24" x14ac:dyDescent="0.25"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</row>
    <row r="132" spans="2:24" x14ac:dyDescent="0.25"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</row>
    <row r="133" spans="2:24" x14ac:dyDescent="0.25"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</row>
    <row r="134" spans="2:24" x14ac:dyDescent="0.25"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</row>
    <row r="135" spans="2:24" x14ac:dyDescent="0.25"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</row>
    <row r="136" spans="2:24" x14ac:dyDescent="0.25"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</row>
    <row r="137" spans="2:24" x14ac:dyDescent="0.25"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</row>
    <row r="138" spans="2:24" x14ac:dyDescent="0.25"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</row>
    <row r="139" spans="2:24" x14ac:dyDescent="0.25"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</row>
    <row r="140" spans="2:24" x14ac:dyDescent="0.25"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</row>
    <row r="141" spans="2:24" x14ac:dyDescent="0.25"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</row>
    <row r="142" spans="2:24" x14ac:dyDescent="0.25"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</row>
    <row r="143" spans="2:24" x14ac:dyDescent="0.25"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</row>
    <row r="144" spans="2:24" x14ac:dyDescent="0.25"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</row>
    <row r="145" spans="2:24" x14ac:dyDescent="0.25"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</row>
    <row r="146" spans="2:24" x14ac:dyDescent="0.25"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</row>
    <row r="147" spans="2:24" x14ac:dyDescent="0.25"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</row>
    <row r="148" spans="2:24" x14ac:dyDescent="0.25"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</row>
    <row r="149" spans="2:24" x14ac:dyDescent="0.25"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</row>
    <row r="150" spans="2:24" x14ac:dyDescent="0.25"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</row>
    <row r="151" spans="2:24" x14ac:dyDescent="0.25"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</row>
    <row r="152" spans="2:24" x14ac:dyDescent="0.25"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</row>
    <row r="153" spans="2:24" x14ac:dyDescent="0.25"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</row>
    <row r="154" spans="2:24" x14ac:dyDescent="0.25"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 spans="2:24" x14ac:dyDescent="0.25"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 spans="2:24" x14ac:dyDescent="0.25"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</row>
    <row r="157" spans="2:24" x14ac:dyDescent="0.25"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</row>
    <row r="158" spans="2:24" x14ac:dyDescent="0.25"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</row>
    <row r="159" spans="2:24" x14ac:dyDescent="0.25"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</row>
    <row r="160" spans="2:24" x14ac:dyDescent="0.25"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</row>
    <row r="161" spans="2:24" x14ac:dyDescent="0.25"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</row>
    <row r="162" spans="2:24" x14ac:dyDescent="0.25"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</row>
    <row r="163" spans="2:24" x14ac:dyDescent="0.25"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</row>
    <row r="164" spans="2:24" x14ac:dyDescent="0.25"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</row>
    <row r="165" spans="2:24" x14ac:dyDescent="0.25"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</row>
    <row r="166" spans="2:24" x14ac:dyDescent="0.25"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</row>
    <row r="167" spans="2:24" x14ac:dyDescent="0.25"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</row>
    <row r="168" spans="2:24" x14ac:dyDescent="0.25"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</row>
    <row r="169" spans="2:24" x14ac:dyDescent="0.25"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</row>
    <row r="170" spans="2:24" x14ac:dyDescent="0.25"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</row>
    <row r="171" spans="2:24" x14ac:dyDescent="0.25"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</row>
    <row r="172" spans="2:24" x14ac:dyDescent="0.25"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</row>
    <row r="173" spans="2:24" x14ac:dyDescent="0.25"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</row>
    <row r="174" spans="2:24" x14ac:dyDescent="0.25"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</row>
    <row r="175" spans="2:24" x14ac:dyDescent="0.25"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</row>
    <row r="176" spans="2:24" x14ac:dyDescent="0.25"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</row>
    <row r="177" spans="2:24" x14ac:dyDescent="0.25"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</row>
    <row r="178" spans="2:24" x14ac:dyDescent="0.25"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</row>
    <row r="179" spans="2:24" x14ac:dyDescent="0.25"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</row>
    <row r="180" spans="2:24" x14ac:dyDescent="0.25"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</row>
    <row r="181" spans="2:24" x14ac:dyDescent="0.25"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</row>
    <row r="182" spans="2:24" x14ac:dyDescent="0.25"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</row>
    <row r="183" spans="2:24" x14ac:dyDescent="0.25"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</row>
    <row r="184" spans="2:24" x14ac:dyDescent="0.25"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</row>
    <row r="185" spans="2:24" x14ac:dyDescent="0.25"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</row>
    <row r="186" spans="2:24" x14ac:dyDescent="0.25"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</row>
    <row r="187" spans="2:24" x14ac:dyDescent="0.25"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</row>
    <row r="188" spans="2:24" x14ac:dyDescent="0.25"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</row>
    <row r="189" spans="2:24" x14ac:dyDescent="0.25"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</row>
    <row r="190" spans="2:24" x14ac:dyDescent="0.25"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</row>
    <row r="191" spans="2:24" x14ac:dyDescent="0.25"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</row>
    <row r="192" spans="2:24" x14ac:dyDescent="0.25"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</row>
    <row r="193" spans="2:24" x14ac:dyDescent="0.25"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</row>
    <row r="194" spans="2:24" x14ac:dyDescent="0.25"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</row>
    <row r="195" spans="2:24" x14ac:dyDescent="0.25"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</row>
    <row r="196" spans="2:24" x14ac:dyDescent="0.25"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</row>
    <row r="197" spans="2:24" x14ac:dyDescent="0.25"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</row>
    <row r="198" spans="2:24" x14ac:dyDescent="0.25"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</row>
    <row r="199" spans="2:24" x14ac:dyDescent="0.25"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</row>
    <row r="200" spans="2:24" x14ac:dyDescent="0.25"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</row>
    <row r="201" spans="2:24" x14ac:dyDescent="0.25"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</row>
    <row r="202" spans="2:24" x14ac:dyDescent="0.25"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</row>
    <row r="203" spans="2:24" x14ac:dyDescent="0.25"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</row>
    <row r="204" spans="2:24" x14ac:dyDescent="0.25"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</row>
    <row r="205" spans="2:24" x14ac:dyDescent="0.25"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</row>
    <row r="206" spans="2:24" x14ac:dyDescent="0.25"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</row>
    <row r="207" spans="2:24" x14ac:dyDescent="0.25"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</row>
    <row r="208" spans="2:24" x14ac:dyDescent="0.25"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</row>
    <row r="209" spans="2:24" x14ac:dyDescent="0.25"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</row>
    <row r="210" spans="2:24" x14ac:dyDescent="0.25"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</row>
    <row r="211" spans="2:24" x14ac:dyDescent="0.25"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</row>
    <row r="212" spans="2:24" x14ac:dyDescent="0.25"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</row>
    <row r="213" spans="2:24" x14ac:dyDescent="0.25"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</row>
    <row r="214" spans="2:24" x14ac:dyDescent="0.25"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</row>
    <row r="215" spans="2:24" x14ac:dyDescent="0.25"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</row>
    <row r="216" spans="2:24" x14ac:dyDescent="0.25"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</row>
    <row r="217" spans="2:24" x14ac:dyDescent="0.25"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</row>
    <row r="218" spans="2:24" x14ac:dyDescent="0.25"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</row>
    <row r="219" spans="2:24" x14ac:dyDescent="0.25"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</row>
    <row r="220" spans="2:24" x14ac:dyDescent="0.25"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</row>
    <row r="221" spans="2:24" x14ac:dyDescent="0.25"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</row>
    <row r="222" spans="2:24" x14ac:dyDescent="0.25"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</row>
    <row r="223" spans="2:24" x14ac:dyDescent="0.25"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</row>
    <row r="224" spans="2:24" x14ac:dyDescent="0.25"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</row>
    <row r="225" spans="2:24" x14ac:dyDescent="0.25"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</row>
    <row r="226" spans="2:24" x14ac:dyDescent="0.25"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</row>
    <row r="227" spans="2:24" x14ac:dyDescent="0.25"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</row>
    <row r="228" spans="2:24" x14ac:dyDescent="0.25"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</row>
    <row r="229" spans="2:24" x14ac:dyDescent="0.25"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</row>
    <row r="230" spans="2:24" x14ac:dyDescent="0.25"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</row>
    <row r="231" spans="2:24" x14ac:dyDescent="0.25"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</row>
    <row r="232" spans="2:24" x14ac:dyDescent="0.25"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</row>
    <row r="233" spans="2:24" x14ac:dyDescent="0.25"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</row>
    <row r="234" spans="2:24" x14ac:dyDescent="0.25"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</row>
    <row r="235" spans="2:24" x14ac:dyDescent="0.25"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</row>
    <row r="236" spans="2:24" x14ac:dyDescent="0.25"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</row>
    <row r="237" spans="2:24" x14ac:dyDescent="0.25"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</row>
    <row r="238" spans="2:24" x14ac:dyDescent="0.25"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</row>
    <row r="239" spans="2:24" x14ac:dyDescent="0.25"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</row>
    <row r="240" spans="2:24" x14ac:dyDescent="0.25"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</row>
    <row r="241" spans="2:24" x14ac:dyDescent="0.25"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</row>
    <row r="242" spans="2:24" x14ac:dyDescent="0.25"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</row>
    <row r="243" spans="2:24" x14ac:dyDescent="0.25"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</row>
    <row r="244" spans="2:24" x14ac:dyDescent="0.25"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</row>
    <row r="245" spans="2:24" x14ac:dyDescent="0.25"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</row>
    <row r="246" spans="2:24" x14ac:dyDescent="0.25"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</row>
    <row r="247" spans="2:24" x14ac:dyDescent="0.25"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</row>
    <row r="248" spans="2:24" x14ac:dyDescent="0.25"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</row>
    <row r="249" spans="2:24" x14ac:dyDescent="0.25"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</row>
    <row r="250" spans="2:24" x14ac:dyDescent="0.25"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</row>
    <row r="251" spans="2:24" x14ac:dyDescent="0.25"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</row>
    <row r="252" spans="2:24" x14ac:dyDescent="0.25"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</row>
    <row r="253" spans="2:24" x14ac:dyDescent="0.25"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</row>
    <row r="254" spans="2:24" x14ac:dyDescent="0.25"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</row>
    <row r="255" spans="2:24" x14ac:dyDescent="0.25"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</row>
    <row r="256" spans="2:24" x14ac:dyDescent="0.25"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</row>
    <row r="257" spans="2:24" x14ac:dyDescent="0.25"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</row>
    <row r="258" spans="2:24" x14ac:dyDescent="0.25"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</row>
    <row r="259" spans="2:24" x14ac:dyDescent="0.25"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</row>
    <row r="260" spans="2:24" x14ac:dyDescent="0.25"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</row>
    <row r="261" spans="2:24" x14ac:dyDescent="0.25"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</row>
    <row r="262" spans="2:24" x14ac:dyDescent="0.25"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</row>
    <row r="263" spans="2:24" x14ac:dyDescent="0.25"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</row>
    <row r="264" spans="2:24" x14ac:dyDescent="0.25"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</row>
    <row r="265" spans="2:24" x14ac:dyDescent="0.25"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</row>
    <row r="266" spans="2:24" x14ac:dyDescent="0.25"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</row>
    <row r="267" spans="2:24" x14ac:dyDescent="0.25"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</row>
    <row r="268" spans="2:24" x14ac:dyDescent="0.25"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</row>
    <row r="269" spans="2:24" x14ac:dyDescent="0.25"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</row>
    <row r="270" spans="2:24" x14ac:dyDescent="0.25"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</row>
    <row r="271" spans="2:24" x14ac:dyDescent="0.25"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</row>
    <row r="272" spans="2:24" x14ac:dyDescent="0.25"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</row>
    <row r="273" spans="2:24" x14ac:dyDescent="0.25"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</row>
    <row r="274" spans="2:24" x14ac:dyDescent="0.25"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</row>
    <row r="275" spans="2:24" x14ac:dyDescent="0.25"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</row>
    <row r="276" spans="2:24" x14ac:dyDescent="0.25"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</row>
    <row r="277" spans="2:24" x14ac:dyDescent="0.25"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</row>
    <row r="278" spans="2:24" x14ac:dyDescent="0.25"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</row>
    <row r="279" spans="2:24" x14ac:dyDescent="0.25"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</row>
    <row r="280" spans="2:24" x14ac:dyDescent="0.25"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</row>
    <row r="281" spans="2:24" x14ac:dyDescent="0.25"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</row>
    <row r="282" spans="2:24" x14ac:dyDescent="0.25"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</row>
    <row r="283" spans="2:24" x14ac:dyDescent="0.25"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</row>
    <row r="284" spans="2:24" x14ac:dyDescent="0.25"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</row>
    <row r="285" spans="2:24" x14ac:dyDescent="0.25"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</row>
    <row r="286" spans="2:24" x14ac:dyDescent="0.25"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</row>
    <row r="287" spans="2:24" x14ac:dyDescent="0.25"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</row>
    <row r="288" spans="2:24" x14ac:dyDescent="0.25"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</row>
    <row r="289" spans="2:24" x14ac:dyDescent="0.25"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</row>
    <row r="290" spans="2:24" x14ac:dyDescent="0.25"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</row>
    <row r="291" spans="2:24" x14ac:dyDescent="0.25"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</row>
    <row r="292" spans="2:24" x14ac:dyDescent="0.25"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</row>
    <row r="293" spans="2:24" x14ac:dyDescent="0.25"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</row>
    <row r="294" spans="2:24" x14ac:dyDescent="0.25"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</row>
    <row r="295" spans="2:24" x14ac:dyDescent="0.25"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</row>
    <row r="296" spans="2:24" x14ac:dyDescent="0.25"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</row>
    <row r="297" spans="2:24" x14ac:dyDescent="0.25"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</row>
    <row r="298" spans="2:24" x14ac:dyDescent="0.25"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</row>
    <row r="299" spans="2:24" x14ac:dyDescent="0.25"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</row>
    <row r="300" spans="2:24" x14ac:dyDescent="0.25"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</row>
    <row r="301" spans="2:24" x14ac:dyDescent="0.25"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</row>
    <row r="302" spans="2:24" x14ac:dyDescent="0.25"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</row>
    <row r="303" spans="2:24" x14ac:dyDescent="0.25"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</row>
    <row r="304" spans="2:24" x14ac:dyDescent="0.25"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</row>
    <row r="305" spans="2:24" x14ac:dyDescent="0.25"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</row>
    <row r="306" spans="2:24" x14ac:dyDescent="0.25"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</row>
    <row r="307" spans="2:24" x14ac:dyDescent="0.25"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</row>
    <row r="308" spans="2:24" x14ac:dyDescent="0.25"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</row>
    <row r="309" spans="2:24" x14ac:dyDescent="0.25"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</row>
    <row r="310" spans="2:24" x14ac:dyDescent="0.25"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</row>
    <row r="311" spans="2:24" x14ac:dyDescent="0.25"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</row>
    <row r="312" spans="2:24" x14ac:dyDescent="0.25"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</row>
    <row r="313" spans="2:24" x14ac:dyDescent="0.25"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</row>
    <row r="314" spans="2:24" x14ac:dyDescent="0.25"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</row>
    <row r="315" spans="2:24" x14ac:dyDescent="0.25"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</row>
    <row r="316" spans="2:24" x14ac:dyDescent="0.25"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</row>
    <row r="317" spans="2:24" x14ac:dyDescent="0.25"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</row>
    <row r="318" spans="2:24" x14ac:dyDescent="0.25"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</row>
    <row r="319" spans="2:24" x14ac:dyDescent="0.25"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</row>
    <row r="320" spans="2:24" x14ac:dyDescent="0.25"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</row>
    <row r="321" spans="2:24" x14ac:dyDescent="0.25"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</row>
    <row r="322" spans="2:24" x14ac:dyDescent="0.25"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</row>
    <row r="323" spans="2:24" x14ac:dyDescent="0.25"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</row>
    <row r="324" spans="2:24" x14ac:dyDescent="0.25"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</row>
    <row r="325" spans="2:24" x14ac:dyDescent="0.25"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</row>
    <row r="326" spans="2:24" x14ac:dyDescent="0.25"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</row>
    <row r="327" spans="2:24" x14ac:dyDescent="0.25"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</row>
    <row r="328" spans="2:24" x14ac:dyDescent="0.25"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</row>
    <row r="329" spans="2:24" x14ac:dyDescent="0.25"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</row>
    <row r="330" spans="2:24" x14ac:dyDescent="0.25"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</row>
    <row r="331" spans="2:24" x14ac:dyDescent="0.25"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</row>
    <row r="332" spans="2:24" x14ac:dyDescent="0.25"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</row>
    <row r="333" spans="2:24" x14ac:dyDescent="0.25"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</row>
    <row r="334" spans="2:24" x14ac:dyDescent="0.25"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</row>
    <row r="335" spans="2:24" x14ac:dyDescent="0.25"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</row>
    <row r="336" spans="2:24" x14ac:dyDescent="0.25"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</row>
    <row r="337" spans="2:24" x14ac:dyDescent="0.25"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</row>
    <row r="338" spans="2:24" x14ac:dyDescent="0.25"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</row>
    <row r="339" spans="2:24" x14ac:dyDescent="0.25"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</row>
    <row r="340" spans="2:24" x14ac:dyDescent="0.25"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</row>
    <row r="341" spans="2:24" x14ac:dyDescent="0.25"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</row>
    <row r="342" spans="2:24" x14ac:dyDescent="0.25"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</row>
    <row r="343" spans="2:24" x14ac:dyDescent="0.25"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</row>
    <row r="344" spans="2:24" x14ac:dyDescent="0.25"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</row>
    <row r="345" spans="2:24" x14ac:dyDescent="0.25"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</row>
    <row r="346" spans="2:24" x14ac:dyDescent="0.25"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</row>
    <row r="347" spans="2:24" x14ac:dyDescent="0.25"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</row>
    <row r="348" spans="2:24" x14ac:dyDescent="0.25"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</row>
    <row r="349" spans="2:24" x14ac:dyDescent="0.25"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</row>
    <row r="350" spans="2:24" x14ac:dyDescent="0.25"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</row>
    <row r="351" spans="2:24" x14ac:dyDescent="0.25"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</row>
    <row r="352" spans="2:24" x14ac:dyDescent="0.25"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</row>
    <row r="353" spans="2:24" x14ac:dyDescent="0.25"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</row>
    <row r="354" spans="2:24" x14ac:dyDescent="0.25"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</row>
    <row r="355" spans="2:24" x14ac:dyDescent="0.25"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</row>
    <row r="356" spans="2:24" x14ac:dyDescent="0.25"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</row>
    <row r="357" spans="2:24" x14ac:dyDescent="0.25"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</row>
    <row r="358" spans="2:24" x14ac:dyDescent="0.25"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</row>
    <row r="359" spans="2:24" x14ac:dyDescent="0.25"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</row>
    <row r="360" spans="2:24" x14ac:dyDescent="0.25"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</row>
    <row r="361" spans="2:24" x14ac:dyDescent="0.25"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</row>
    <row r="362" spans="2:24" x14ac:dyDescent="0.25"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</row>
    <row r="363" spans="2:24" x14ac:dyDescent="0.25"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</row>
    <row r="364" spans="2:24" x14ac:dyDescent="0.25"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</row>
    <row r="365" spans="2:24" x14ac:dyDescent="0.25"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</row>
    <row r="366" spans="2:24" x14ac:dyDescent="0.25"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</row>
    <row r="367" spans="2:24" x14ac:dyDescent="0.25"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</row>
    <row r="368" spans="2:24" x14ac:dyDescent="0.25"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</row>
    <row r="369" spans="2:24" x14ac:dyDescent="0.25"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</row>
    <row r="370" spans="2:24" x14ac:dyDescent="0.25"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</row>
    <row r="371" spans="2:24" x14ac:dyDescent="0.25"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</row>
    <row r="372" spans="2:24" x14ac:dyDescent="0.25"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</row>
    <row r="373" spans="2:24" x14ac:dyDescent="0.25"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</row>
    <row r="374" spans="2:24" x14ac:dyDescent="0.25"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</row>
    <row r="375" spans="2:24" x14ac:dyDescent="0.25"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</row>
    <row r="376" spans="2:24" x14ac:dyDescent="0.25"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</row>
    <row r="377" spans="2:24" x14ac:dyDescent="0.25"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</row>
    <row r="378" spans="2:24" x14ac:dyDescent="0.25"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</row>
    <row r="379" spans="2:24" x14ac:dyDescent="0.25"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</row>
    <row r="380" spans="2:24" x14ac:dyDescent="0.25"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</row>
    <row r="381" spans="2:24" x14ac:dyDescent="0.25"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</row>
    <row r="382" spans="2:24" x14ac:dyDescent="0.25"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</row>
    <row r="383" spans="2:24" x14ac:dyDescent="0.25"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</row>
    <row r="384" spans="2:24" x14ac:dyDescent="0.25"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</row>
    <row r="385" spans="2:24" x14ac:dyDescent="0.25"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</row>
    <row r="386" spans="2:24" x14ac:dyDescent="0.25"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</row>
    <row r="387" spans="2:24" x14ac:dyDescent="0.25"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</row>
    <row r="388" spans="2:24" x14ac:dyDescent="0.25"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</row>
    <row r="389" spans="2:24" x14ac:dyDescent="0.25"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</row>
    <row r="390" spans="2:24" x14ac:dyDescent="0.25"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</row>
    <row r="391" spans="2:24" x14ac:dyDescent="0.25"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</row>
    <row r="392" spans="2:24" x14ac:dyDescent="0.25"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</row>
    <row r="393" spans="2:24" x14ac:dyDescent="0.25"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</row>
    <row r="394" spans="2:24" x14ac:dyDescent="0.25"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</row>
    <row r="395" spans="2:24" x14ac:dyDescent="0.25"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</row>
    <row r="396" spans="2:24" x14ac:dyDescent="0.25"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</row>
    <row r="397" spans="2:24" x14ac:dyDescent="0.25"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</row>
    <row r="398" spans="2:24" x14ac:dyDescent="0.25"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</row>
    <row r="399" spans="2:24" x14ac:dyDescent="0.25"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</row>
    <row r="400" spans="2:24" x14ac:dyDescent="0.25"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</row>
    <row r="401" spans="2:24" x14ac:dyDescent="0.25"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</row>
    <row r="402" spans="2:24" x14ac:dyDescent="0.25"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</row>
    <row r="403" spans="2:24" x14ac:dyDescent="0.25"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</row>
    <row r="404" spans="2:24" x14ac:dyDescent="0.25"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</row>
    <row r="405" spans="2:24" x14ac:dyDescent="0.25"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</row>
    <row r="406" spans="2:24" x14ac:dyDescent="0.25"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</row>
    <row r="407" spans="2:24" x14ac:dyDescent="0.25"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</row>
    <row r="408" spans="2:24" x14ac:dyDescent="0.25"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</row>
    <row r="409" spans="2:24" x14ac:dyDescent="0.25"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</row>
    <row r="410" spans="2:24" x14ac:dyDescent="0.25"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</row>
    <row r="411" spans="2:24" x14ac:dyDescent="0.25"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</row>
    <row r="412" spans="2:24" x14ac:dyDescent="0.25"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</row>
    <row r="413" spans="2:24" x14ac:dyDescent="0.25"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</row>
    <row r="414" spans="2:24" x14ac:dyDescent="0.25"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</row>
    <row r="415" spans="2:24" x14ac:dyDescent="0.25"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</row>
    <row r="416" spans="2:24" x14ac:dyDescent="0.25"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</row>
    <row r="417" spans="2:24" x14ac:dyDescent="0.25"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</row>
    <row r="418" spans="2:24" x14ac:dyDescent="0.25"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</row>
    <row r="419" spans="2:24" x14ac:dyDescent="0.25"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</row>
    <row r="420" spans="2:24" x14ac:dyDescent="0.25"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</row>
    <row r="421" spans="2:24" x14ac:dyDescent="0.25"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</row>
    <row r="422" spans="2:24" x14ac:dyDescent="0.25"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</row>
    <row r="423" spans="2:24" x14ac:dyDescent="0.25"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</row>
    <row r="424" spans="2:24" x14ac:dyDescent="0.25"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</row>
    <row r="425" spans="2:24" x14ac:dyDescent="0.25"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</row>
    <row r="426" spans="2:24" x14ac:dyDescent="0.25"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</row>
    <row r="427" spans="2:24" x14ac:dyDescent="0.25"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</row>
    <row r="428" spans="2:24" x14ac:dyDescent="0.25"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</row>
    <row r="429" spans="2:24" x14ac:dyDescent="0.25"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</row>
    <row r="430" spans="2:24" x14ac:dyDescent="0.25"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</row>
    <row r="431" spans="2:24" x14ac:dyDescent="0.25"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</row>
    <row r="432" spans="2:24" x14ac:dyDescent="0.25"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</row>
    <row r="433" spans="2:24" x14ac:dyDescent="0.25"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</row>
    <row r="434" spans="2:24" x14ac:dyDescent="0.25"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</row>
    <row r="435" spans="2:24" x14ac:dyDescent="0.25"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</row>
    <row r="436" spans="2:24" x14ac:dyDescent="0.25"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</row>
    <row r="437" spans="2:24" x14ac:dyDescent="0.25"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</row>
    <row r="438" spans="2:24" x14ac:dyDescent="0.25"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</row>
    <row r="439" spans="2:24" x14ac:dyDescent="0.25"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</row>
    <row r="440" spans="2:24" x14ac:dyDescent="0.25"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</row>
    <row r="441" spans="2:24" x14ac:dyDescent="0.25"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</row>
    <row r="442" spans="2:24" x14ac:dyDescent="0.25"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</row>
    <row r="443" spans="2:24" x14ac:dyDescent="0.25"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</row>
    <row r="444" spans="2:24" x14ac:dyDescent="0.25"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</row>
    <row r="445" spans="2:24" x14ac:dyDescent="0.25"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</row>
    <row r="446" spans="2:24" x14ac:dyDescent="0.25"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</row>
    <row r="447" spans="2:24" x14ac:dyDescent="0.25"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</row>
    <row r="448" spans="2:24" x14ac:dyDescent="0.25"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</row>
    <row r="449" spans="2:24" x14ac:dyDescent="0.25"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</row>
    <row r="450" spans="2:24" x14ac:dyDescent="0.25"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</row>
    <row r="451" spans="2:24" x14ac:dyDescent="0.25"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</row>
    <row r="452" spans="2:24" x14ac:dyDescent="0.25"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</row>
    <row r="453" spans="2:24" x14ac:dyDescent="0.25"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</row>
    <row r="454" spans="2:24" x14ac:dyDescent="0.25"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</row>
    <row r="455" spans="2:24" x14ac:dyDescent="0.25"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</row>
    <row r="456" spans="2:24" x14ac:dyDescent="0.25"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</row>
    <row r="457" spans="2:24" x14ac:dyDescent="0.25"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</row>
    <row r="458" spans="2:24" x14ac:dyDescent="0.25"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</row>
    <row r="459" spans="2:24" x14ac:dyDescent="0.25"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</row>
    <row r="460" spans="2:24" x14ac:dyDescent="0.25"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</row>
    <row r="461" spans="2:24" x14ac:dyDescent="0.25"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</row>
    <row r="462" spans="2:24" x14ac:dyDescent="0.25"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</row>
    <row r="463" spans="2:24" x14ac:dyDescent="0.25"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</row>
    <row r="464" spans="2:24" x14ac:dyDescent="0.25"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</row>
    <row r="465" spans="2:24" x14ac:dyDescent="0.25"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</row>
    <row r="466" spans="2:24" x14ac:dyDescent="0.25"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</row>
    <row r="467" spans="2:24" x14ac:dyDescent="0.25"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</row>
    <row r="468" spans="2:24" x14ac:dyDescent="0.25"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</row>
    <row r="469" spans="2:24" x14ac:dyDescent="0.25"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</row>
    <row r="470" spans="2:24" x14ac:dyDescent="0.25"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</row>
    <row r="471" spans="2:24" x14ac:dyDescent="0.25"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</row>
    <row r="472" spans="2:24" x14ac:dyDescent="0.25"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</row>
    <row r="473" spans="2:24" x14ac:dyDescent="0.25"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</row>
    <row r="474" spans="2:24" x14ac:dyDescent="0.25"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</row>
    <row r="475" spans="2:24" x14ac:dyDescent="0.25"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</row>
    <row r="476" spans="2:24" x14ac:dyDescent="0.25"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</row>
    <row r="477" spans="2:24" x14ac:dyDescent="0.25"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</row>
    <row r="478" spans="2:24" x14ac:dyDescent="0.25"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</row>
    <row r="479" spans="2:24" x14ac:dyDescent="0.25"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</row>
    <row r="480" spans="2:24" x14ac:dyDescent="0.25"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</row>
    <row r="481" spans="2:24" x14ac:dyDescent="0.25"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</row>
    <row r="482" spans="2:24" x14ac:dyDescent="0.25"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</row>
    <row r="483" spans="2:24" x14ac:dyDescent="0.25"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</row>
    <row r="484" spans="2:24" x14ac:dyDescent="0.25"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</row>
    <row r="485" spans="2:24" x14ac:dyDescent="0.25"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</row>
    <row r="486" spans="2:24" x14ac:dyDescent="0.25"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</row>
    <row r="487" spans="2:24" x14ac:dyDescent="0.25"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</row>
    <row r="488" spans="2:24" x14ac:dyDescent="0.25"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</row>
    <row r="489" spans="2:24" x14ac:dyDescent="0.25"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</row>
    <row r="490" spans="2:24" x14ac:dyDescent="0.25"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</row>
    <row r="491" spans="2:24" x14ac:dyDescent="0.25"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</row>
    <row r="492" spans="2:24" x14ac:dyDescent="0.25"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</row>
    <row r="493" spans="2:24" x14ac:dyDescent="0.25"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</row>
    <row r="494" spans="2:24" x14ac:dyDescent="0.25"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</row>
    <row r="495" spans="2:24" x14ac:dyDescent="0.25"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</row>
    <row r="496" spans="2:24" x14ac:dyDescent="0.25"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</row>
    <row r="497" spans="2:24" x14ac:dyDescent="0.25"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</row>
    <row r="498" spans="2:24" x14ac:dyDescent="0.25"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</row>
    <row r="499" spans="2:24" x14ac:dyDescent="0.25"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</row>
    <row r="500" spans="2:24" x14ac:dyDescent="0.25"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</row>
    <row r="501" spans="2:24" x14ac:dyDescent="0.25"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</row>
    <row r="502" spans="2:24" x14ac:dyDescent="0.25"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</row>
    <row r="503" spans="2:24" x14ac:dyDescent="0.25"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</row>
    <row r="504" spans="2:24" x14ac:dyDescent="0.25"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</row>
    <row r="505" spans="2:24" x14ac:dyDescent="0.25"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</row>
    <row r="506" spans="2:24" x14ac:dyDescent="0.25"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</row>
    <row r="507" spans="2:24" x14ac:dyDescent="0.25"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</row>
    <row r="508" spans="2:24" x14ac:dyDescent="0.25"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</row>
    <row r="509" spans="2:24" x14ac:dyDescent="0.25"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</row>
    <row r="510" spans="2:24" x14ac:dyDescent="0.25"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</row>
    <row r="511" spans="2:24" x14ac:dyDescent="0.25"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</row>
    <row r="512" spans="2:24" x14ac:dyDescent="0.25"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</row>
    <row r="513" spans="2:24" x14ac:dyDescent="0.25"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</row>
    <row r="514" spans="2:24" x14ac:dyDescent="0.25"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</row>
    <row r="515" spans="2:24" x14ac:dyDescent="0.25"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</row>
    <row r="516" spans="2:24" x14ac:dyDescent="0.25"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</row>
    <row r="517" spans="2:24" x14ac:dyDescent="0.25"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</row>
    <row r="518" spans="2:24" x14ac:dyDescent="0.25"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</row>
    <row r="519" spans="2:24" x14ac:dyDescent="0.25"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</row>
    <row r="520" spans="2:24" x14ac:dyDescent="0.25"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</row>
    <row r="521" spans="2:24" x14ac:dyDescent="0.25"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</row>
    <row r="522" spans="2:24" x14ac:dyDescent="0.25"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</row>
    <row r="523" spans="2:24" x14ac:dyDescent="0.25"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</row>
    <row r="524" spans="2:24" x14ac:dyDescent="0.25"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</row>
    <row r="525" spans="2:24" x14ac:dyDescent="0.25"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</row>
    <row r="526" spans="2:24" x14ac:dyDescent="0.25"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</row>
    <row r="527" spans="2:24" x14ac:dyDescent="0.25"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</row>
    <row r="528" spans="2:24" x14ac:dyDescent="0.25"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</row>
    <row r="529" spans="2:24" x14ac:dyDescent="0.25"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</row>
    <row r="530" spans="2:24" x14ac:dyDescent="0.25"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</row>
    <row r="531" spans="2:24" x14ac:dyDescent="0.25"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</row>
    <row r="532" spans="2:24" x14ac:dyDescent="0.25"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</row>
    <row r="533" spans="2:24" x14ac:dyDescent="0.25"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</row>
    <row r="534" spans="2:24" x14ac:dyDescent="0.25"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</row>
    <row r="535" spans="2:24" x14ac:dyDescent="0.25"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</row>
    <row r="536" spans="2:24" x14ac:dyDescent="0.25"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</row>
    <row r="537" spans="2:24" x14ac:dyDescent="0.25"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</row>
    <row r="538" spans="2:24" x14ac:dyDescent="0.25"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</row>
    <row r="539" spans="2:24" x14ac:dyDescent="0.25"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</row>
    <row r="540" spans="2:24" x14ac:dyDescent="0.25"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</row>
    <row r="541" spans="2:24" x14ac:dyDescent="0.25"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</row>
    <row r="542" spans="2:24" x14ac:dyDescent="0.25"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</row>
    <row r="543" spans="2:24" x14ac:dyDescent="0.25"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</row>
    <row r="544" spans="2:24" x14ac:dyDescent="0.25"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</row>
    <row r="545" spans="2:24" x14ac:dyDescent="0.25"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</row>
    <row r="546" spans="2:24" x14ac:dyDescent="0.25"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</row>
    <row r="547" spans="2:24" x14ac:dyDescent="0.25"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</row>
    <row r="548" spans="2:24" x14ac:dyDescent="0.25"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</row>
    <row r="549" spans="2:24" x14ac:dyDescent="0.25"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</row>
    <row r="550" spans="2:24" x14ac:dyDescent="0.25"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</row>
    <row r="551" spans="2:24" x14ac:dyDescent="0.25"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</row>
    <row r="552" spans="2:24" x14ac:dyDescent="0.25"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</row>
    <row r="553" spans="2:24" x14ac:dyDescent="0.25"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</row>
    <row r="554" spans="2:24" x14ac:dyDescent="0.25"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</row>
    <row r="555" spans="2:24" x14ac:dyDescent="0.25"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</row>
    <row r="556" spans="2:24" x14ac:dyDescent="0.25"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</row>
    <row r="557" spans="2:24" x14ac:dyDescent="0.25"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</row>
    <row r="558" spans="2:24" x14ac:dyDescent="0.25"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</row>
    <row r="559" spans="2:24" x14ac:dyDescent="0.25"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</row>
    <row r="560" spans="2:24" x14ac:dyDescent="0.25"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</row>
    <row r="561" spans="2:24" x14ac:dyDescent="0.25"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</row>
    <row r="562" spans="2:24" x14ac:dyDescent="0.25"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</row>
    <row r="563" spans="2:24" x14ac:dyDescent="0.25"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</row>
    <row r="564" spans="2:24" x14ac:dyDescent="0.25"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</row>
    <row r="565" spans="2:24" x14ac:dyDescent="0.25"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</row>
    <row r="566" spans="2:24" x14ac:dyDescent="0.25"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</row>
    <row r="567" spans="2:24" x14ac:dyDescent="0.25"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</row>
    <row r="568" spans="2:24" x14ac:dyDescent="0.25"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</row>
    <row r="569" spans="2:24" x14ac:dyDescent="0.25"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</row>
    <row r="570" spans="2:24" x14ac:dyDescent="0.25"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</row>
    <row r="571" spans="2:24" x14ac:dyDescent="0.25"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</row>
    <row r="572" spans="2:24" x14ac:dyDescent="0.25"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</row>
    <row r="573" spans="2:24" x14ac:dyDescent="0.25"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</row>
    <row r="574" spans="2:24" x14ac:dyDescent="0.25"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</row>
    <row r="575" spans="2:24" x14ac:dyDescent="0.25"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</row>
    <row r="576" spans="2:24" x14ac:dyDescent="0.25"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</row>
    <row r="577" spans="2:24" x14ac:dyDescent="0.25"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</row>
    <row r="578" spans="2:24" x14ac:dyDescent="0.25"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</row>
    <row r="579" spans="2:24" x14ac:dyDescent="0.25"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</row>
    <row r="580" spans="2:24" x14ac:dyDescent="0.25"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</row>
    <row r="581" spans="2:24" x14ac:dyDescent="0.25"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</row>
    <row r="582" spans="2:24" x14ac:dyDescent="0.25"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</row>
    <row r="583" spans="2:24" x14ac:dyDescent="0.25"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</row>
    <row r="584" spans="2:24" x14ac:dyDescent="0.25"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</row>
    <row r="585" spans="2:24" x14ac:dyDescent="0.25"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</row>
    <row r="586" spans="2:24" x14ac:dyDescent="0.25"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</row>
    <row r="587" spans="2:24" x14ac:dyDescent="0.25"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</row>
    <row r="588" spans="2:24" x14ac:dyDescent="0.25"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</row>
    <row r="589" spans="2:24" x14ac:dyDescent="0.25"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</row>
    <row r="590" spans="2:24" x14ac:dyDescent="0.25"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</row>
    <row r="591" spans="2:24" x14ac:dyDescent="0.25"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</row>
    <row r="592" spans="2:24" x14ac:dyDescent="0.25"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</row>
    <row r="593" spans="2:24" x14ac:dyDescent="0.25"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</row>
    <row r="594" spans="2:24" x14ac:dyDescent="0.25"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</row>
    <row r="595" spans="2:24" x14ac:dyDescent="0.25"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</row>
    <row r="596" spans="2:24" x14ac:dyDescent="0.25"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</row>
  </sheetData>
  <mergeCells count="19">
    <mergeCell ref="B39:C39"/>
    <mergeCell ref="B40:C40"/>
    <mergeCell ref="B41:C41"/>
    <mergeCell ref="B42:C42"/>
    <mergeCell ref="B34:C34"/>
    <mergeCell ref="B35:C35"/>
    <mergeCell ref="B36:C36"/>
    <mergeCell ref="B37:C37"/>
    <mergeCell ref="B38:C38"/>
    <mergeCell ref="B33:D33"/>
    <mergeCell ref="K2:L2"/>
    <mergeCell ref="B11:C11"/>
    <mergeCell ref="H11:I11"/>
    <mergeCell ref="N11:O11"/>
    <mergeCell ref="T11:U11"/>
    <mergeCell ref="B23:C23"/>
    <mergeCell ref="H23:I23"/>
    <mergeCell ref="N23:O23"/>
    <mergeCell ref="T23:U23"/>
  </mergeCells>
  <conditionalFormatting sqref="B11:C13">
    <cfRule type="expression" dxfId="18" priority="19">
      <formula>$C$9&lt;&gt;""</formula>
    </cfRule>
  </conditionalFormatting>
  <conditionalFormatting sqref="H11:I13">
    <cfRule type="expression" dxfId="17" priority="18">
      <formula>OR($F$11&lt;&gt;"",$I$8&lt;&gt;"")</formula>
    </cfRule>
  </conditionalFormatting>
  <conditionalFormatting sqref="B23:C25">
    <cfRule type="expression" dxfId="16" priority="15">
      <formula>$C$20&lt;&gt;""</formula>
    </cfRule>
  </conditionalFormatting>
  <conditionalFormatting sqref="H23:I25">
    <cfRule type="expression" dxfId="15" priority="14">
      <formula>OR($F$23&lt;&gt;"",$H$20&lt;&gt;"",$J$20&lt;&gt;"")</formula>
    </cfRule>
  </conditionalFormatting>
  <conditionalFormatting sqref="N23:O25">
    <cfRule type="expression" dxfId="14" priority="13">
      <formula>OR($L$23&lt;&gt;"",$N$20&lt;&gt;"",$P$20&lt;&gt;"")</formula>
    </cfRule>
  </conditionalFormatting>
  <conditionalFormatting sqref="T23:U25">
    <cfRule type="expression" dxfId="13" priority="12">
      <formula>OR($R$23&lt;&gt;"",$T$20&lt;&gt;"",$V$20&lt;&gt;"")</formula>
    </cfRule>
  </conditionalFormatting>
  <conditionalFormatting sqref="Q2:R3">
    <cfRule type="expression" dxfId="12" priority="11">
      <formula>$R$2&lt;&gt;""</formula>
    </cfRule>
  </conditionalFormatting>
  <conditionalFormatting sqref="C16:D17">
    <cfRule type="expression" dxfId="11" priority="10">
      <formula>$D$16&lt;&gt;""</formula>
    </cfRule>
  </conditionalFormatting>
  <conditionalFormatting sqref="I16:J17">
    <cfRule type="expression" dxfId="10" priority="9">
      <formula>$J$16&lt;&gt;""</formula>
    </cfRule>
  </conditionalFormatting>
  <conditionalFormatting sqref="O16:P17">
    <cfRule type="expression" dxfId="9" priority="8">
      <formula>$P$16&lt;&gt;""</formula>
    </cfRule>
  </conditionalFormatting>
  <conditionalFormatting sqref="U16:V17">
    <cfRule type="expression" dxfId="8" priority="7">
      <formula>$V$16&lt;&gt;""</formula>
    </cfRule>
  </conditionalFormatting>
  <conditionalFormatting sqref="C29:D30">
    <cfRule type="expression" dxfId="7" priority="6">
      <formula>$D$29&lt;&gt;""</formula>
    </cfRule>
  </conditionalFormatting>
  <conditionalFormatting sqref="I29:J30">
    <cfRule type="expression" dxfId="6" priority="5">
      <formula>$J$29&lt;&gt;""</formula>
    </cfRule>
  </conditionalFormatting>
  <conditionalFormatting sqref="O29:P30">
    <cfRule type="expression" dxfId="5" priority="4">
      <formula>$P$29&lt;&gt;""</formula>
    </cfRule>
  </conditionalFormatting>
  <conditionalFormatting sqref="U29:V30">
    <cfRule type="expression" dxfId="4" priority="3">
      <formula>$V$29&lt;&gt;""</formula>
    </cfRule>
  </conditionalFormatting>
  <conditionalFormatting sqref="N12:O13 N11">
    <cfRule type="expression" dxfId="3" priority="2">
      <formula>OR($F$11&lt;&gt;"",$I$8&lt;&gt;"")</formula>
    </cfRule>
  </conditionalFormatting>
  <conditionalFormatting sqref="T12:U13 T11">
    <cfRule type="expression" dxfId="2" priority="1">
      <formula>OR($F$11&lt;&gt;"",$I$8&lt;&gt;"")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2"/>
  <sheetViews>
    <sheetView zoomScaleNormal="100" workbookViewId="0">
      <selection activeCell="E21" sqref="E21"/>
    </sheetView>
  </sheetViews>
  <sheetFormatPr defaultRowHeight="12.75" x14ac:dyDescent="0.2"/>
  <cols>
    <col min="1" max="1" width="9.140625" style="25"/>
    <col min="2" max="2" width="12" style="25" bestFit="1" customWidth="1"/>
    <col min="3" max="3" width="11.7109375" style="25" bestFit="1" customWidth="1"/>
    <col min="4" max="4" width="18.42578125" style="25" bestFit="1" customWidth="1"/>
    <col min="5" max="5" width="14" style="25" bestFit="1" customWidth="1"/>
    <col min="6" max="6" width="10" style="25" bestFit="1" customWidth="1"/>
    <col min="7" max="7" width="15.7109375" style="25" bestFit="1" customWidth="1"/>
    <col min="8" max="8" width="15.140625" style="25" bestFit="1" customWidth="1"/>
    <col min="9" max="9" width="8.28515625" style="25" bestFit="1" customWidth="1"/>
    <col min="10" max="10" width="15.5703125" style="53" bestFit="1" customWidth="1"/>
    <col min="11" max="259" width="9.140625" style="25"/>
    <col min="260" max="260" width="10.5703125" style="25" bestFit="1" customWidth="1"/>
    <col min="261" max="515" width="9.140625" style="25"/>
    <col min="516" max="516" width="10.5703125" style="25" bestFit="1" customWidth="1"/>
    <col min="517" max="771" width="9.140625" style="25"/>
    <col min="772" max="772" width="10.5703125" style="25" bestFit="1" customWidth="1"/>
    <col min="773" max="1027" width="9.140625" style="25"/>
    <col min="1028" max="1028" width="10.5703125" style="25" bestFit="1" customWidth="1"/>
    <col min="1029" max="1283" width="9.140625" style="25"/>
    <col min="1284" max="1284" width="10.5703125" style="25" bestFit="1" customWidth="1"/>
    <col min="1285" max="1539" width="9.140625" style="25"/>
    <col min="1540" max="1540" width="10.5703125" style="25" bestFit="1" customWidth="1"/>
    <col min="1541" max="1795" width="9.140625" style="25"/>
    <col min="1796" max="1796" width="10.5703125" style="25" bestFit="1" customWidth="1"/>
    <col min="1797" max="2051" width="9.140625" style="25"/>
    <col min="2052" max="2052" width="10.5703125" style="25" bestFit="1" customWidth="1"/>
    <col min="2053" max="2307" width="9.140625" style="25"/>
    <col min="2308" max="2308" width="10.5703125" style="25" bestFit="1" customWidth="1"/>
    <col min="2309" max="2563" width="9.140625" style="25"/>
    <col min="2564" max="2564" width="10.5703125" style="25" bestFit="1" customWidth="1"/>
    <col min="2565" max="2819" width="9.140625" style="25"/>
    <col min="2820" max="2820" width="10.5703125" style="25" bestFit="1" customWidth="1"/>
    <col min="2821" max="3075" width="9.140625" style="25"/>
    <col min="3076" max="3076" width="10.5703125" style="25" bestFit="1" customWidth="1"/>
    <col min="3077" max="3331" width="9.140625" style="25"/>
    <col min="3332" max="3332" width="10.5703125" style="25" bestFit="1" customWidth="1"/>
    <col min="3333" max="3587" width="9.140625" style="25"/>
    <col min="3588" max="3588" width="10.5703125" style="25" bestFit="1" customWidth="1"/>
    <col min="3589" max="3843" width="9.140625" style="25"/>
    <col min="3844" max="3844" width="10.5703125" style="25" bestFit="1" customWidth="1"/>
    <col min="3845" max="4099" width="9.140625" style="25"/>
    <col min="4100" max="4100" width="10.5703125" style="25" bestFit="1" customWidth="1"/>
    <col min="4101" max="4355" width="9.140625" style="25"/>
    <col min="4356" max="4356" width="10.5703125" style="25" bestFit="1" customWidth="1"/>
    <col min="4357" max="4611" width="9.140625" style="25"/>
    <col min="4612" max="4612" width="10.5703125" style="25" bestFit="1" customWidth="1"/>
    <col min="4613" max="4867" width="9.140625" style="25"/>
    <col min="4868" max="4868" width="10.5703125" style="25" bestFit="1" customWidth="1"/>
    <col min="4869" max="5123" width="9.140625" style="25"/>
    <col min="5124" max="5124" width="10.5703125" style="25" bestFit="1" customWidth="1"/>
    <col min="5125" max="5379" width="9.140625" style="25"/>
    <col min="5380" max="5380" width="10.5703125" style="25" bestFit="1" customWidth="1"/>
    <col min="5381" max="5635" width="9.140625" style="25"/>
    <col min="5636" max="5636" width="10.5703125" style="25" bestFit="1" customWidth="1"/>
    <col min="5637" max="5891" width="9.140625" style="25"/>
    <col min="5892" max="5892" width="10.5703125" style="25" bestFit="1" customWidth="1"/>
    <col min="5893" max="6147" width="9.140625" style="25"/>
    <col min="6148" max="6148" width="10.5703125" style="25" bestFit="1" customWidth="1"/>
    <col min="6149" max="6403" width="9.140625" style="25"/>
    <col min="6404" max="6404" width="10.5703125" style="25" bestFit="1" customWidth="1"/>
    <col min="6405" max="6659" width="9.140625" style="25"/>
    <col min="6660" max="6660" width="10.5703125" style="25" bestFit="1" customWidth="1"/>
    <col min="6661" max="6915" width="9.140625" style="25"/>
    <col min="6916" max="6916" width="10.5703125" style="25" bestFit="1" customWidth="1"/>
    <col min="6917" max="7171" width="9.140625" style="25"/>
    <col min="7172" max="7172" width="10.5703125" style="25" bestFit="1" customWidth="1"/>
    <col min="7173" max="7427" width="9.140625" style="25"/>
    <col min="7428" max="7428" width="10.5703125" style="25" bestFit="1" customWidth="1"/>
    <col min="7429" max="7683" width="9.140625" style="25"/>
    <col min="7684" max="7684" width="10.5703125" style="25" bestFit="1" customWidth="1"/>
    <col min="7685" max="7939" width="9.140625" style="25"/>
    <col min="7940" max="7940" width="10.5703125" style="25" bestFit="1" customWidth="1"/>
    <col min="7941" max="8195" width="9.140625" style="25"/>
    <col min="8196" max="8196" width="10.5703125" style="25" bestFit="1" customWidth="1"/>
    <col min="8197" max="8451" width="9.140625" style="25"/>
    <col min="8452" max="8452" width="10.5703125" style="25" bestFit="1" customWidth="1"/>
    <col min="8453" max="8707" width="9.140625" style="25"/>
    <col min="8708" max="8708" width="10.5703125" style="25" bestFit="1" customWidth="1"/>
    <col min="8709" max="8963" width="9.140625" style="25"/>
    <col min="8964" max="8964" width="10.5703125" style="25" bestFit="1" customWidth="1"/>
    <col min="8965" max="9219" width="9.140625" style="25"/>
    <col min="9220" max="9220" width="10.5703125" style="25" bestFit="1" customWidth="1"/>
    <col min="9221" max="9475" width="9.140625" style="25"/>
    <col min="9476" max="9476" width="10.5703125" style="25" bestFit="1" customWidth="1"/>
    <col min="9477" max="9731" width="9.140625" style="25"/>
    <col min="9732" max="9732" width="10.5703125" style="25" bestFit="1" customWidth="1"/>
    <col min="9733" max="9987" width="9.140625" style="25"/>
    <col min="9988" max="9988" width="10.5703125" style="25" bestFit="1" customWidth="1"/>
    <col min="9989" max="10243" width="9.140625" style="25"/>
    <col min="10244" max="10244" width="10.5703125" style="25" bestFit="1" customWidth="1"/>
    <col min="10245" max="10499" width="9.140625" style="25"/>
    <col min="10500" max="10500" width="10.5703125" style="25" bestFit="1" customWidth="1"/>
    <col min="10501" max="10755" width="9.140625" style="25"/>
    <col min="10756" max="10756" width="10.5703125" style="25" bestFit="1" customWidth="1"/>
    <col min="10757" max="11011" width="9.140625" style="25"/>
    <col min="11012" max="11012" width="10.5703125" style="25" bestFit="1" customWidth="1"/>
    <col min="11013" max="11267" width="9.140625" style="25"/>
    <col min="11268" max="11268" width="10.5703125" style="25" bestFit="1" customWidth="1"/>
    <col min="11269" max="11523" width="9.140625" style="25"/>
    <col min="11524" max="11524" width="10.5703125" style="25" bestFit="1" customWidth="1"/>
    <col min="11525" max="11779" width="9.140625" style="25"/>
    <col min="11780" max="11780" width="10.5703125" style="25" bestFit="1" customWidth="1"/>
    <col min="11781" max="12035" width="9.140625" style="25"/>
    <col min="12036" max="12036" width="10.5703125" style="25" bestFit="1" customWidth="1"/>
    <col min="12037" max="12291" width="9.140625" style="25"/>
    <col min="12292" max="12292" width="10.5703125" style="25" bestFit="1" customWidth="1"/>
    <col min="12293" max="12547" width="9.140625" style="25"/>
    <col min="12548" max="12548" width="10.5703125" style="25" bestFit="1" customWidth="1"/>
    <col min="12549" max="12803" width="9.140625" style="25"/>
    <col min="12804" max="12804" width="10.5703125" style="25" bestFit="1" customWidth="1"/>
    <col min="12805" max="13059" width="9.140625" style="25"/>
    <col min="13060" max="13060" width="10.5703125" style="25" bestFit="1" customWidth="1"/>
    <col min="13061" max="13315" width="9.140625" style="25"/>
    <col min="13316" max="13316" width="10.5703125" style="25" bestFit="1" customWidth="1"/>
    <col min="13317" max="13571" width="9.140625" style="25"/>
    <col min="13572" max="13572" width="10.5703125" style="25" bestFit="1" customWidth="1"/>
    <col min="13573" max="13827" width="9.140625" style="25"/>
    <col min="13828" max="13828" width="10.5703125" style="25" bestFit="1" customWidth="1"/>
    <col min="13829" max="14083" width="9.140625" style="25"/>
    <col min="14084" max="14084" width="10.5703125" style="25" bestFit="1" customWidth="1"/>
    <col min="14085" max="14339" width="9.140625" style="25"/>
    <col min="14340" max="14340" width="10.5703125" style="25" bestFit="1" customWidth="1"/>
    <col min="14341" max="14595" width="9.140625" style="25"/>
    <col min="14596" max="14596" width="10.5703125" style="25" bestFit="1" customWidth="1"/>
    <col min="14597" max="14851" width="9.140625" style="25"/>
    <col min="14852" max="14852" width="10.5703125" style="25" bestFit="1" customWidth="1"/>
    <col min="14853" max="15107" width="9.140625" style="25"/>
    <col min="15108" max="15108" width="10.5703125" style="25" bestFit="1" customWidth="1"/>
    <col min="15109" max="15363" width="9.140625" style="25"/>
    <col min="15364" max="15364" width="10.5703125" style="25" bestFit="1" customWidth="1"/>
    <col min="15365" max="15619" width="9.140625" style="25"/>
    <col min="15620" max="15620" width="10.5703125" style="25" bestFit="1" customWidth="1"/>
    <col min="15621" max="15875" width="9.140625" style="25"/>
    <col min="15876" max="15876" width="10.5703125" style="25" bestFit="1" customWidth="1"/>
    <col min="15877" max="16131" width="9.140625" style="25"/>
    <col min="16132" max="16132" width="10.5703125" style="25" bestFit="1" customWidth="1"/>
    <col min="16133" max="16384" width="9.140625" style="25"/>
  </cols>
  <sheetData>
    <row r="2" spans="2:10" ht="23.25" x14ac:dyDescent="0.2">
      <c r="C2" s="60" t="s">
        <v>31</v>
      </c>
      <c r="D2" s="60" t="s">
        <v>58</v>
      </c>
      <c r="E2" s="60" t="s">
        <v>59</v>
      </c>
      <c r="F2" s="60" t="s">
        <v>60</v>
      </c>
      <c r="G2" s="60" t="s">
        <v>83</v>
      </c>
      <c r="H2" s="60" t="s">
        <v>84</v>
      </c>
      <c r="I2" s="54"/>
      <c r="J2" s="61" t="s">
        <v>61</v>
      </c>
    </row>
    <row r="3" spans="2:10" ht="23.25" x14ac:dyDescent="0.35">
      <c r="B3" s="62" t="s">
        <v>62</v>
      </c>
      <c r="C3" s="55"/>
      <c r="D3" s="56"/>
      <c r="E3" s="57"/>
      <c r="F3" s="57"/>
      <c r="G3" s="56"/>
      <c r="H3" s="58"/>
      <c r="I3" s="59"/>
      <c r="J3" s="67">
        <f>IF(E3=0,(D3*H3*G3/100),(D3*(E3/F3)*G3/100))</f>
        <v>0</v>
      </c>
    </row>
    <row r="4" spans="2:10" ht="23.25" x14ac:dyDescent="0.35">
      <c r="B4" s="62" t="s">
        <v>63</v>
      </c>
      <c r="C4" s="55"/>
      <c r="D4" s="56"/>
      <c r="E4" s="57"/>
      <c r="F4" s="57"/>
      <c r="G4" s="56"/>
      <c r="H4" s="58" t="str">
        <f>IF(E4="","",E4/F4)</f>
        <v/>
      </c>
      <c r="I4" s="59"/>
      <c r="J4" s="67" t="e">
        <f t="shared" ref="J4:J12" si="0">IF(E4=0,(D4*H4*G4/100),(D4*(E4/F4)*G4/100))</f>
        <v>#VALUE!</v>
      </c>
    </row>
    <row r="5" spans="2:10" ht="23.25" x14ac:dyDescent="0.35">
      <c r="B5" s="62" t="s">
        <v>64</v>
      </c>
      <c r="C5" s="55"/>
      <c r="D5" s="56"/>
      <c r="E5" s="57"/>
      <c r="F5" s="57"/>
      <c r="G5" s="56"/>
      <c r="H5" s="58" t="str">
        <f>IF(E5="","",E5/F5)</f>
        <v/>
      </c>
      <c r="I5" s="59"/>
      <c r="J5" s="67" t="e">
        <f t="shared" si="0"/>
        <v>#VALUE!</v>
      </c>
    </row>
    <row r="6" spans="2:10" ht="23.25" x14ac:dyDescent="0.35">
      <c r="B6" s="62" t="s">
        <v>65</v>
      </c>
      <c r="C6" s="55"/>
      <c r="D6" s="56"/>
      <c r="E6" s="57"/>
      <c r="F6" s="57"/>
      <c r="G6" s="56"/>
      <c r="H6" s="58" t="str">
        <f>IF(E6="","",E6/F6)</f>
        <v/>
      </c>
      <c r="I6" s="59"/>
      <c r="J6" s="67" t="e">
        <f t="shared" si="0"/>
        <v>#VALUE!</v>
      </c>
    </row>
    <row r="7" spans="2:10" ht="23.25" x14ac:dyDescent="0.35">
      <c r="B7" s="62" t="s">
        <v>66</v>
      </c>
      <c r="C7" s="55"/>
      <c r="D7" s="56"/>
      <c r="E7" s="57"/>
      <c r="F7" s="57"/>
      <c r="G7" s="56"/>
      <c r="H7" s="58" t="str">
        <f t="shared" ref="H7:H12" si="1">IF(E7="","",E7/F7)</f>
        <v/>
      </c>
      <c r="I7" s="59"/>
      <c r="J7" s="67" t="e">
        <f t="shared" si="0"/>
        <v>#VALUE!</v>
      </c>
    </row>
    <row r="8" spans="2:10" ht="23.25" x14ac:dyDescent="0.35">
      <c r="B8" s="62" t="s">
        <v>67</v>
      </c>
      <c r="C8" s="55"/>
      <c r="D8" s="56"/>
      <c r="E8" s="57"/>
      <c r="F8" s="57"/>
      <c r="G8" s="56"/>
      <c r="H8" s="58" t="str">
        <f t="shared" si="1"/>
        <v/>
      </c>
      <c r="I8" s="59"/>
      <c r="J8" s="67" t="e">
        <f t="shared" si="0"/>
        <v>#VALUE!</v>
      </c>
    </row>
    <row r="9" spans="2:10" ht="23.25" x14ac:dyDescent="0.35">
      <c r="B9" s="62" t="s">
        <v>68</v>
      </c>
      <c r="C9" s="55"/>
      <c r="D9" s="56"/>
      <c r="E9" s="57"/>
      <c r="F9" s="57"/>
      <c r="G9" s="56"/>
      <c r="H9" s="58" t="str">
        <f t="shared" si="1"/>
        <v/>
      </c>
      <c r="I9" s="59"/>
      <c r="J9" s="67" t="e">
        <f t="shared" si="0"/>
        <v>#VALUE!</v>
      </c>
    </row>
    <row r="10" spans="2:10" ht="23.25" x14ac:dyDescent="0.35">
      <c r="B10" s="62" t="s">
        <v>69</v>
      </c>
      <c r="C10" s="55"/>
      <c r="D10" s="56"/>
      <c r="E10" s="57"/>
      <c r="F10" s="57"/>
      <c r="G10" s="56"/>
      <c r="H10" s="58" t="str">
        <f t="shared" si="1"/>
        <v/>
      </c>
      <c r="I10" s="59"/>
      <c r="J10" s="67" t="e">
        <f t="shared" si="0"/>
        <v>#VALUE!</v>
      </c>
    </row>
    <row r="11" spans="2:10" ht="23.25" x14ac:dyDescent="0.35">
      <c r="B11" s="62" t="s">
        <v>70</v>
      </c>
      <c r="C11" s="55"/>
      <c r="D11" s="56"/>
      <c r="E11" s="57"/>
      <c r="F11" s="57"/>
      <c r="G11" s="56"/>
      <c r="H11" s="58" t="str">
        <f t="shared" si="1"/>
        <v/>
      </c>
      <c r="I11" s="59"/>
      <c r="J11" s="67" t="e">
        <f t="shared" si="0"/>
        <v>#VALUE!</v>
      </c>
    </row>
    <row r="12" spans="2:10" ht="23.25" x14ac:dyDescent="0.35">
      <c r="B12" s="62" t="s">
        <v>71</v>
      </c>
      <c r="C12" s="55"/>
      <c r="D12" s="56"/>
      <c r="E12" s="57"/>
      <c r="F12" s="57"/>
      <c r="G12" s="56"/>
      <c r="H12" s="58" t="str">
        <f t="shared" si="1"/>
        <v/>
      </c>
      <c r="I12" s="59"/>
      <c r="J12" s="67" t="e">
        <f t="shared" si="0"/>
        <v>#VALUE!</v>
      </c>
    </row>
  </sheetData>
  <conditionalFormatting sqref="J3:J12">
    <cfRule type="cellIs" dxfId="1" priority="1" operator="equal">
      <formula>0</formula>
    </cfRule>
    <cfRule type="cellIs" dxfId="0" priority="2" operator="between">
      <formula>-99999</formula>
      <formula>999999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"/>
  <sheetViews>
    <sheetView workbookViewId="0">
      <selection activeCell="E20" sqref="E20"/>
    </sheetView>
  </sheetViews>
  <sheetFormatPr defaultRowHeight="15" x14ac:dyDescent="0.25"/>
  <cols>
    <col min="1" max="1" width="9.140625" style="49"/>
    <col min="2" max="2" width="10.42578125" style="49" customWidth="1"/>
    <col min="3" max="4" width="9.140625" style="49"/>
    <col min="5" max="5" width="11.28515625" style="49" customWidth="1"/>
    <col min="6" max="16384" width="9.140625" style="49"/>
  </cols>
  <sheetData>
    <row r="2" spans="1:16" ht="15" customHeight="1" x14ac:dyDescent="0.25">
      <c r="H2" s="110" t="s">
        <v>88</v>
      </c>
      <c r="I2" s="110"/>
      <c r="J2" s="110"/>
      <c r="K2" s="110"/>
      <c r="L2" s="110"/>
      <c r="M2" s="110"/>
      <c r="N2" s="110"/>
      <c r="O2" s="110"/>
      <c r="P2" s="110"/>
    </row>
    <row r="3" spans="1:16" ht="15" customHeight="1" x14ac:dyDescent="0.25">
      <c r="A3" s="52"/>
      <c r="B3" s="52"/>
      <c r="C3" s="49" t="str">
        <f t="shared" ref="C3:C12" si="0">IF(AND(A3="",B3=""),"",100-(A3+B3))</f>
        <v/>
      </c>
      <c r="D3" s="69" t="str">
        <f>IF(AND(A3="",B3=""),"","•")</f>
        <v/>
      </c>
      <c r="H3" s="110"/>
      <c r="I3" s="110"/>
      <c r="J3" s="110"/>
      <c r="K3" s="110"/>
      <c r="L3" s="110"/>
      <c r="M3" s="110"/>
      <c r="N3" s="110"/>
      <c r="O3" s="110"/>
      <c r="P3" s="110"/>
    </row>
    <row r="4" spans="1:16" ht="15" customHeight="1" x14ac:dyDescent="0.25">
      <c r="A4" s="52"/>
      <c r="B4" s="52"/>
      <c r="C4" s="49" t="str">
        <f t="shared" si="0"/>
        <v/>
      </c>
      <c r="D4" s="70" t="str">
        <f>IF(AND(A4="",B4=""),"","•")</f>
        <v/>
      </c>
    </row>
    <row r="5" spans="1:16" ht="15" customHeight="1" x14ac:dyDescent="0.25">
      <c r="A5" s="52"/>
      <c r="B5" s="52"/>
      <c r="C5" s="49" t="str">
        <f t="shared" si="0"/>
        <v/>
      </c>
      <c r="D5" s="71" t="str">
        <f>IF(AND(A5="",B5=""),"","•")</f>
        <v/>
      </c>
    </row>
    <row r="6" spans="1:16" ht="15" customHeight="1" x14ac:dyDescent="0.25">
      <c r="A6" s="52"/>
      <c r="B6" s="52"/>
      <c r="C6" s="49" t="str">
        <f t="shared" si="0"/>
        <v/>
      </c>
      <c r="D6" s="72" t="str">
        <f>IF(AND(A6="",B6=""),"","•")</f>
        <v/>
      </c>
    </row>
    <row r="7" spans="1:16" ht="15" customHeight="1" x14ac:dyDescent="0.25">
      <c r="C7" s="49" t="str">
        <f t="shared" si="0"/>
        <v/>
      </c>
      <c r="D7" s="68"/>
    </row>
    <row r="8" spans="1:16" ht="60" customHeight="1" x14ac:dyDescent="0.25">
      <c r="B8" s="78" t="s">
        <v>85</v>
      </c>
      <c r="C8" s="78" t="s">
        <v>86</v>
      </c>
      <c r="D8" s="78" t="s">
        <v>87</v>
      </c>
      <c r="E8" s="78" t="s">
        <v>76</v>
      </c>
    </row>
    <row r="9" spans="1:16" ht="48" customHeight="1" x14ac:dyDescent="0.25">
      <c r="B9" s="76">
        <v>45</v>
      </c>
      <c r="C9" s="76">
        <v>40</v>
      </c>
      <c r="D9" s="77">
        <f>100-(B9+C9)</f>
        <v>15</v>
      </c>
      <c r="E9" s="75" t="s">
        <v>75</v>
      </c>
    </row>
    <row r="10" spans="1:16" ht="15" customHeight="1" x14ac:dyDescent="0.25">
      <c r="C10" s="49" t="str">
        <f t="shared" si="0"/>
        <v/>
      </c>
      <c r="D10" s="68"/>
    </row>
    <row r="11" spans="1:16" ht="15" customHeight="1" x14ac:dyDescent="0.25">
      <c r="C11" s="49" t="str">
        <f t="shared" si="0"/>
        <v/>
      </c>
      <c r="D11" s="68"/>
    </row>
    <row r="12" spans="1:16" ht="15" customHeight="1" x14ac:dyDescent="0.25">
      <c r="C12" s="49" t="str">
        <f t="shared" si="0"/>
        <v/>
      </c>
      <c r="D12" s="68"/>
    </row>
    <row r="15" spans="1:16" x14ac:dyDescent="0.25">
      <c r="A15" s="73" t="s">
        <v>74</v>
      </c>
      <c r="B15" s="73" t="s">
        <v>73</v>
      </c>
    </row>
    <row r="16" spans="1:16" x14ac:dyDescent="0.25">
      <c r="A16" s="73">
        <f>(100-B9)-COS(PI()/3)*C9</f>
        <v>35</v>
      </c>
      <c r="B16" s="73">
        <f>IF(C9="","",C9)</f>
        <v>40</v>
      </c>
    </row>
    <row r="17" spans="1:2" x14ac:dyDescent="0.25">
      <c r="A17" s="73">
        <f>IF(A3="",1000,(100-A3)-COS(PI()/3)*B3)</f>
        <v>1000</v>
      </c>
      <c r="B17" s="73" t="str">
        <f>IF(B3="","",B3)</f>
        <v/>
      </c>
    </row>
    <row r="18" spans="1:2" x14ac:dyDescent="0.25">
      <c r="A18" s="73">
        <f>IF(A4="",1000,(100-A4)-COS(PI()/3)*B4)</f>
        <v>1000</v>
      </c>
      <c r="B18" s="73" t="str">
        <f>IF(B4="","",B4)</f>
        <v/>
      </c>
    </row>
    <row r="19" spans="1:2" x14ac:dyDescent="0.25">
      <c r="A19" s="73">
        <f>IF(A5="",1000,(100-A5)-COS(PI()/3)*B5)</f>
        <v>1000</v>
      </c>
      <c r="B19" s="73" t="str">
        <f>IF(B5="","",B5)</f>
        <v/>
      </c>
    </row>
    <row r="20" spans="1:2" x14ac:dyDescent="0.25">
      <c r="A20" s="73">
        <f>IF(A6="",1000,(100-A6)-COS(PI()/3)*B6)</f>
        <v>1000</v>
      </c>
      <c r="B20" s="73" t="str">
        <f>IF(B6="","",B6)</f>
        <v/>
      </c>
    </row>
    <row r="21" spans="1:2" x14ac:dyDescent="0.25">
      <c r="A21" s="74"/>
      <c r="B21" s="74"/>
    </row>
    <row r="22" spans="1:2" x14ac:dyDescent="0.25">
      <c r="A22" s="74"/>
      <c r="B22" s="74"/>
    </row>
    <row r="23" spans="1:2" x14ac:dyDescent="0.25">
      <c r="A23" s="74"/>
      <c r="B23" s="74"/>
    </row>
    <row r="24" spans="1:2" x14ac:dyDescent="0.25">
      <c r="A24" s="74"/>
      <c r="B24" s="74"/>
    </row>
    <row r="25" spans="1:2" x14ac:dyDescent="0.25">
      <c r="A25" s="74"/>
      <c r="B25" s="74"/>
    </row>
    <row r="26" spans="1:2" x14ac:dyDescent="0.25">
      <c r="A26" s="74"/>
      <c r="B26" s="74"/>
    </row>
  </sheetData>
  <mergeCells count="1">
    <mergeCell ref="H2:P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Home</vt:lpstr>
      <vt:lpstr>JulianDay</vt:lpstr>
      <vt:lpstr>KocKomKd</vt:lpstr>
      <vt:lpstr>Molweight</vt:lpstr>
      <vt:lpstr>TransfRate</vt:lpstr>
      <vt:lpstr>MetAppRate</vt:lpstr>
      <vt:lpstr>Texture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Alessio Ippolito</dc:creator>
  <cp:lastModifiedBy>menaballi.luca</cp:lastModifiedBy>
  <dcterms:created xsi:type="dcterms:W3CDTF">2013-11-07T10:18:36Z</dcterms:created>
  <dcterms:modified xsi:type="dcterms:W3CDTF">2016-12-22T15:00:24Z</dcterms:modified>
</cp:coreProperties>
</file>